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770" windowHeight="12360" tabRatio="890"/>
  </bookViews>
  <sheets>
    <sheet name="1全区一般公共预算收入表" sheetId="11" r:id="rId1"/>
    <sheet name="2全区一般公共预算支出表" sheetId="12" r:id="rId2"/>
    <sheet name="3一般公共预算本级支出表" sheetId="26" r:id="rId3"/>
    <sheet name="4一般公共预算本级基本支出表" sheetId="27" r:id="rId4"/>
    <sheet name="5一般公共预算税收返还、一般性转移支付分地区安排情况表" sheetId="28" r:id="rId5"/>
    <sheet name="6一般公共预算专项转移支付分项目安排情况表" sheetId="29" r:id="rId6"/>
    <sheet name="7政府性基金收入表" sheetId="15" r:id="rId7"/>
    <sheet name="8政府性基金支出表" sheetId="16" r:id="rId8"/>
    <sheet name="9政府性基金预算本级支出表" sheetId="30" r:id="rId9"/>
    <sheet name="10政府性基金预算专项转移支付分地区安排情况表" sheetId="31" r:id="rId10"/>
    <sheet name="11政府性基金预算专项转移支付分项目安排情况表" sheetId="32" r:id="rId11"/>
    <sheet name="12国有资本经营收入表" sheetId="19" r:id="rId12"/>
    <sheet name="13国有资本经营支出表" sheetId="20" r:id="rId13"/>
    <sheet name="14国有资本经营预算本级支出表" sheetId="33" r:id="rId14"/>
    <sheet name="15国有资本经营预算专项转移支付分地区安排情况表" sheetId="34" r:id="rId15"/>
    <sheet name="16国有资本经营预算专项转移支付分项目安排情况表" sheetId="35" r:id="rId16"/>
    <sheet name="17社保基金收入表" sheetId="17" r:id="rId17"/>
    <sheet name="18社保基金支出表" sheetId="18" r:id="rId18"/>
    <sheet name="19地方政府债务限额及余额预算情况表 " sheetId="36" r:id="rId19"/>
    <sheet name="20地方政府一般债务余额情况表 " sheetId="37" r:id="rId20"/>
    <sheet name="21地方政府专项债务余额情况表 " sheetId="38" r:id="rId21"/>
    <sheet name="22地方政府债券发行及还本付息情况表 " sheetId="39" r:id="rId22"/>
    <sheet name="23地方政府债务限额提前下达情况表 " sheetId="40" r:id="rId23"/>
    <sheet name="24使用新增地方政府债务资金安排表 " sheetId="41" r:id="rId24"/>
    <sheet name="25地方政府再融资债券分月发行安排表 " sheetId="42" r:id="rId25"/>
  </sheets>
  <calcPr calcId="144525"/>
</workbook>
</file>

<file path=xl/calcChain.xml><?xml version="1.0" encoding="utf-8"?>
<calcChain xmlns="http://schemas.openxmlformats.org/spreadsheetml/2006/main">
  <c r="C5" i="40" l="1"/>
  <c r="C23" i="39"/>
  <c r="C22" i="39"/>
  <c r="C19" i="39"/>
  <c r="C15" i="39"/>
  <c r="C10" i="39"/>
  <c r="C8" i="39"/>
  <c r="C6" i="39"/>
  <c r="C5" i="39" s="1"/>
  <c r="G7" i="36"/>
  <c r="F7" i="36"/>
  <c r="E7" i="36" s="1"/>
  <c r="B7" i="36"/>
  <c r="B5" i="11" l="1"/>
  <c r="C5" i="11"/>
  <c r="D5" i="11"/>
  <c r="E5" i="11"/>
  <c r="E28" i="11" s="1"/>
  <c r="F6" i="11"/>
  <c r="F5" i="11" s="1"/>
  <c r="F28" i="11" s="1"/>
  <c r="G6" i="11"/>
  <c r="G5" i="11" s="1"/>
  <c r="G28" i="11" s="1"/>
  <c r="H6" i="11"/>
  <c r="F7" i="11"/>
  <c r="G7" i="11"/>
  <c r="H7" i="11"/>
  <c r="F8" i="11"/>
  <c r="G8" i="11"/>
  <c r="H8" i="11"/>
  <c r="F9" i="11"/>
  <c r="F10" i="11"/>
  <c r="F12" i="11"/>
  <c r="F13" i="11"/>
  <c r="F14" i="11"/>
  <c r="F15" i="11"/>
  <c r="F16" i="11"/>
  <c r="F17" i="11"/>
  <c r="B19" i="11"/>
  <c r="C19" i="11"/>
  <c r="D19" i="11"/>
  <c r="E19" i="11"/>
  <c r="F19" i="11"/>
  <c r="G19" i="11"/>
  <c r="H19" i="11"/>
  <c r="B28" i="11"/>
  <c r="C28" i="11"/>
  <c r="H5" i="11" l="1"/>
  <c r="E9" i="18"/>
  <c r="D9" i="18"/>
  <c r="C9" i="18"/>
  <c r="B9" i="18"/>
  <c r="F7" i="18"/>
  <c r="E7" i="18"/>
  <c r="D7" i="18"/>
  <c r="C7" i="18"/>
  <c r="B7" i="18"/>
  <c r="F9" i="17"/>
  <c r="E9" i="17"/>
  <c r="D9" i="17"/>
  <c r="C9" i="17"/>
  <c r="F7" i="17"/>
  <c r="E7" i="17"/>
  <c r="D7" i="17"/>
  <c r="C7" i="17"/>
  <c r="B7" i="17"/>
  <c r="B10" i="20"/>
  <c r="B9" i="20"/>
  <c r="E23" i="16"/>
  <c r="E21" i="16"/>
  <c r="D21" i="16"/>
  <c r="C21" i="16"/>
  <c r="E19" i="16"/>
  <c r="D19" i="16"/>
  <c r="C19" i="16"/>
  <c r="F15" i="16"/>
  <c r="E15" i="16"/>
  <c r="D15" i="16"/>
  <c r="C15" i="16"/>
  <c r="E13" i="16"/>
  <c r="D13" i="16"/>
  <c r="F7" i="16"/>
  <c r="E7" i="16"/>
  <c r="D7" i="16"/>
  <c r="C7" i="16"/>
  <c r="E5" i="16"/>
  <c r="D5" i="16"/>
  <c r="C5" i="16"/>
  <c r="G11" i="15"/>
  <c r="F11" i="15"/>
  <c r="E11" i="15"/>
  <c r="D11" i="15"/>
  <c r="C11" i="15"/>
  <c r="B11" i="15"/>
  <c r="M36" i="12"/>
  <c r="K30" i="12"/>
  <c r="L30" i="12" s="1"/>
  <c r="J30" i="12"/>
  <c r="J29" i="12"/>
  <c r="K29" i="12" s="1"/>
  <c r="L29" i="12" s="1"/>
  <c r="I29" i="12"/>
  <c r="F29" i="12"/>
  <c r="E29" i="12"/>
  <c r="D29" i="12"/>
  <c r="N28" i="12"/>
  <c r="L28" i="12"/>
  <c r="K28" i="12"/>
  <c r="I28" i="12"/>
  <c r="N27" i="12"/>
  <c r="L27" i="12"/>
  <c r="K27" i="12"/>
  <c r="I27" i="12"/>
  <c r="N26" i="12"/>
  <c r="L26" i="12"/>
  <c r="K26" i="12"/>
  <c r="N25" i="12"/>
  <c r="L25" i="12"/>
  <c r="K25" i="12"/>
  <c r="AA24" i="12"/>
  <c r="N24" i="12"/>
  <c r="L24" i="12"/>
  <c r="K24" i="12"/>
  <c r="I24" i="12"/>
  <c r="AA23" i="12"/>
  <c r="N23" i="12"/>
  <c r="L23" i="12"/>
  <c r="K23" i="12"/>
  <c r="I23" i="12"/>
  <c r="AA22" i="12"/>
  <c r="N22" i="12"/>
  <c r="L22" i="12"/>
  <c r="K22" i="12"/>
  <c r="I22" i="12"/>
  <c r="AA21" i="12"/>
  <c r="N21" i="12"/>
  <c r="L21" i="12"/>
  <c r="K21" i="12"/>
  <c r="I21" i="12"/>
  <c r="AA20" i="12"/>
  <c r="N20" i="12"/>
  <c r="L20" i="12"/>
  <c r="K20" i="12"/>
  <c r="I20" i="12"/>
  <c r="AA19" i="12"/>
  <c r="N19" i="12"/>
  <c r="L19" i="12"/>
  <c r="K19" i="12"/>
  <c r="I19" i="12"/>
  <c r="AA18" i="12"/>
  <c r="N18" i="12"/>
  <c r="L18" i="12"/>
  <c r="K18" i="12"/>
  <c r="I18" i="12"/>
  <c r="AA17" i="12"/>
  <c r="N17" i="12"/>
  <c r="L17" i="12"/>
  <c r="K17" i="12"/>
  <c r="I17" i="12"/>
  <c r="AA16" i="12"/>
  <c r="N16" i="12"/>
  <c r="L16" i="12"/>
  <c r="K16" i="12"/>
  <c r="I16" i="12"/>
  <c r="AA15" i="12"/>
  <c r="N15" i="12"/>
  <c r="L15" i="12"/>
  <c r="K15" i="12"/>
  <c r="I15" i="12"/>
  <c r="AA14" i="12"/>
  <c r="N14" i="12"/>
  <c r="L14" i="12"/>
  <c r="K14" i="12"/>
  <c r="I14" i="12"/>
  <c r="AA13" i="12"/>
  <c r="N13" i="12"/>
  <c r="L13" i="12"/>
  <c r="K13" i="12"/>
  <c r="I13" i="12"/>
  <c r="AA12" i="12"/>
  <c r="N12" i="12"/>
  <c r="L12" i="12"/>
  <c r="K12" i="12"/>
  <c r="I12" i="12"/>
  <c r="AA11" i="12"/>
  <c r="N11" i="12"/>
  <c r="L11" i="12"/>
  <c r="K11" i="12"/>
  <c r="I11" i="12"/>
  <c r="AA10" i="12"/>
  <c r="N10" i="12"/>
  <c r="L10" i="12"/>
  <c r="K10" i="12"/>
  <c r="I10" i="12"/>
  <c r="AA9" i="12"/>
  <c r="N9" i="12"/>
  <c r="L9" i="12"/>
  <c r="K9" i="12"/>
  <c r="I9" i="12"/>
  <c r="AA8" i="12"/>
  <c r="N8" i="12"/>
  <c r="L8" i="12"/>
  <c r="K8" i="12"/>
  <c r="I8" i="12"/>
  <c r="D8" i="12"/>
  <c r="AA7" i="12"/>
  <c r="N7" i="12"/>
  <c r="L7" i="12"/>
  <c r="K7" i="12"/>
  <c r="I7" i="12"/>
  <c r="AA6" i="12"/>
  <c r="N6" i="12"/>
  <c r="L6" i="12"/>
  <c r="K6" i="12"/>
  <c r="AA5" i="12"/>
  <c r="N5" i="12"/>
  <c r="L5" i="12"/>
  <c r="K5" i="12"/>
  <c r="I5" i="12"/>
  <c r="H28" i="11" l="1"/>
</calcChain>
</file>

<file path=xl/sharedStrings.xml><?xml version="1.0" encoding="utf-8"?>
<sst xmlns="http://schemas.openxmlformats.org/spreadsheetml/2006/main" count="587" uniqueCount="368">
  <si>
    <t>表1</t>
  </si>
  <si>
    <t>单位：万元</t>
  </si>
  <si>
    <t>科目名称</t>
  </si>
  <si>
    <t>2022年预算</t>
  </si>
  <si>
    <t>2022年完成</t>
  </si>
  <si>
    <t>2023年预算数</t>
  </si>
  <si>
    <t>2023年完成</t>
  </si>
  <si>
    <t>2024年预算数</t>
  </si>
  <si>
    <t>2024年完成</t>
  </si>
  <si>
    <t>一、税收收入</t>
  </si>
  <si>
    <t>　　1.增值税</t>
  </si>
  <si>
    <t>　　2.企业所得税</t>
  </si>
  <si>
    <t>　　3.个人所得税</t>
  </si>
  <si>
    <t xml:space="preserve">    4.资源税</t>
  </si>
  <si>
    <t>　　5.城市维护建设税</t>
  </si>
  <si>
    <t>　　6.房产税</t>
  </si>
  <si>
    <t>　　7.印花税</t>
  </si>
  <si>
    <t>　　8.城镇土地使用税</t>
  </si>
  <si>
    <t>　　9.土地增值税</t>
  </si>
  <si>
    <t xml:space="preserve">    13.环境保护税</t>
  </si>
  <si>
    <t>二、非税收入</t>
  </si>
  <si>
    <t xml:space="preserve">    4.国有资本经营收入</t>
  </si>
  <si>
    <t xml:space="preserve">    5.捐赠收入</t>
  </si>
  <si>
    <t>合计</t>
  </si>
  <si>
    <t>表2</t>
  </si>
  <si>
    <t>24年调整预算</t>
  </si>
  <si>
    <t>比上年预算增(%)</t>
  </si>
  <si>
    <t>上年结转</t>
  </si>
  <si>
    <t>备注</t>
  </si>
  <si>
    <t>201 一般公共服务支出</t>
  </si>
  <si>
    <t>一般公共服务支出</t>
  </si>
  <si>
    <t>201</t>
  </si>
  <si>
    <t>因财力紧张压减各单位支出</t>
  </si>
  <si>
    <t>203 国防支出</t>
  </si>
  <si>
    <t>外交支出</t>
  </si>
  <si>
    <t>203</t>
  </si>
  <si>
    <t>国防支出</t>
  </si>
  <si>
    <t>204 公共安全支出</t>
  </si>
  <si>
    <t>204</t>
  </si>
  <si>
    <t>公共安全支出</t>
  </si>
  <si>
    <t>因财力紧张压减公安部分支出</t>
  </si>
  <si>
    <t>205 教育支出</t>
  </si>
  <si>
    <t>205</t>
  </si>
  <si>
    <t>教育支出</t>
  </si>
  <si>
    <t>206 科学技术支出</t>
  </si>
  <si>
    <r>
      <rPr>
        <sz val="12"/>
        <rFont val="宋体"/>
        <family val="3"/>
        <charset val="134"/>
      </rPr>
      <t>因体制调整，2</t>
    </r>
    <r>
      <rPr>
        <sz val="12"/>
        <rFont val="宋体"/>
        <family val="3"/>
        <charset val="134"/>
      </rPr>
      <t>023年减少</t>
    </r>
    <phoneticPr fontId="0" type="noConversion"/>
  </si>
  <si>
    <t>206</t>
  </si>
  <si>
    <t>科学技术支出</t>
  </si>
  <si>
    <t>上级专款年初预算增加</t>
  </si>
  <si>
    <t>207 文化旅游体育与传媒支出</t>
  </si>
  <si>
    <t>207</t>
  </si>
  <si>
    <t>文化旅游体育与传媒支出</t>
  </si>
  <si>
    <t>208 社会保障和就业支出</t>
  </si>
  <si>
    <t>208</t>
  </si>
  <si>
    <t>社会保障和就业支出</t>
  </si>
  <si>
    <t>210 卫生健康支出</t>
  </si>
  <si>
    <t>210</t>
  </si>
  <si>
    <t>卫生健康支出</t>
  </si>
  <si>
    <t>211 节能环保支出</t>
  </si>
  <si>
    <t>社会保险基金支出</t>
  </si>
  <si>
    <t>211</t>
  </si>
  <si>
    <t>节能环保支出</t>
  </si>
  <si>
    <t>上级专款年初预算减少</t>
  </si>
  <si>
    <t>212 城乡社区支出</t>
  </si>
  <si>
    <t>212</t>
  </si>
  <si>
    <t>城乡社区支出</t>
  </si>
  <si>
    <t>213 农林水支出</t>
  </si>
  <si>
    <t>213</t>
  </si>
  <si>
    <t>农林水支出</t>
  </si>
  <si>
    <t>214 交通运输支出</t>
  </si>
  <si>
    <t>214</t>
  </si>
  <si>
    <t>交通运输支出</t>
  </si>
  <si>
    <t>215 资源勘探信息等支出</t>
  </si>
  <si>
    <t>215</t>
  </si>
  <si>
    <t>资源勘探工业信息等支出</t>
  </si>
  <si>
    <t>216 商业服务业等支出</t>
  </si>
  <si>
    <t>216</t>
  </si>
  <si>
    <t>商业服务业等支出</t>
  </si>
  <si>
    <t>220 自然资源海洋气象等支出</t>
  </si>
  <si>
    <t>220</t>
  </si>
  <si>
    <t>自然资源海洋气象等支出</t>
  </si>
  <si>
    <t>221 住房保障支出</t>
  </si>
  <si>
    <t>221</t>
  </si>
  <si>
    <t>住房保障支出</t>
  </si>
  <si>
    <t>222 粮油物资储备支出</t>
  </si>
  <si>
    <t>金融支出</t>
  </si>
  <si>
    <t>224 灾害防治及应急管理支出</t>
  </si>
  <si>
    <t>援助其他地区支出</t>
  </si>
  <si>
    <t>224</t>
  </si>
  <si>
    <t>灾害防治及应急管理支出</t>
  </si>
  <si>
    <t>227 预备费</t>
  </si>
  <si>
    <r>
      <rPr>
        <sz val="12"/>
        <rFont val="宋体"/>
        <family val="3"/>
        <charset val="134"/>
      </rPr>
      <t>调整支预留资金8</t>
    </r>
    <r>
      <rPr>
        <sz val="12"/>
        <rFont val="宋体"/>
        <family val="3"/>
        <charset val="134"/>
      </rPr>
      <t>000万元</t>
    </r>
    <phoneticPr fontId="0" type="noConversion"/>
  </si>
  <si>
    <t>227</t>
  </si>
  <si>
    <t>预备费</t>
  </si>
  <si>
    <t>预备费调整到预留资金8000万元</t>
  </si>
  <si>
    <t>229 其他支出</t>
  </si>
  <si>
    <r>
      <rPr>
        <sz val="12"/>
        <rFont val="宋体"/>
        <family val="3"/>
        <charset val="134"/>
      </rPr>
      <t>增加预留资金8</t>
    </r>
    <r>
      <rPr>
        <sz val="12"/>
        <rFont val="宋体"/>
        <family val="3"/>
        <charset val="134"/>
      </rPr>
      <t>000万元</t>
    </r>
    <phoneticPr fontId="0" type="noConversion"/>
  </si>
  <si>
    <t>229</t>
  </si>
  <si>
    <t>其他支出</t>
  </si>
  <si>
    <t>230 转移性支出</t>
  </si>
  <si>
    <t>粮油物资储备支出</t>
  </si>
  <si>
    <t>232</t>
  </si>
  <si>
    <t>债务付息支出</t>
  </si>
  <si>
    <t>3000.000000</t>
  </si>
  <si>
    <t>231 债务还本支出</t>
  </si>
  <si>
    <t>国有资本经营预算支出</t>
  </si>
  <si>
    <t>232 债务付息支出</t>
  </si>
  <si>
    <t>233 债务发行费用</t>
  </si>
  <si>
    <t>233</t>
  </si>
  <si>
    <t>债务发行费用支出</t>
  </si>
  <si>
    <t>25.000000</t>
  </si>
  <si>
    <t>转移性支出</t>
  </si>
  <si>
    <t>债务还本支出</t>
  </si>
  <si>
    <t>抗疫特别国债安排的支出</t>
  </si>
  <si>
    <t>表3</t>
  </si>
  <si>
    <t>一般公共预算本级支出表</t>
  </si>
  <si>
    <t>金额</t>
  </si>
  <si>
    <t>注：藁城区未划分区本级与乡镇，空表列示</t>
  </si>
  <si>
    <t>表4</t>
  </si>
  <si>
    <t>一般公共预算本级基本支出表</t>
  </si>
  <si>
    <t>表5</t>
  </si>
  <si>
    <t>一般公共预算税收返还、一般性转移支付分地区安排情况表</t>
  </si>
  <si>
    <t>地区名称</t>
  </si>
  <si>
    <t>税收返还</t>
  </si>
  <si>
    <t>一般性转移支付</t>
  </si>
  <si>
    <t>廉州镇</t>
  </si>
  <si>
    <t>兴安镇</t>
  </si>
  <si>
    <t>常安镇</t>
  </si>
  <si>
    <t>贾市庄镇</t>
  </si>
  <si>
    <t>南营镇</t>
  </si>
  <si>
    <t>梅花镇</t>
  </si>
  <si>
    <t>南董镇</t>
  </si>
  <si>
    <t>九门回族乡</t>
  </si>
  <si>
    <t>张家庄镇</t>
  </si>
  <si>
    <t>南孟镇</t>
  </si>
  <si>
    <t>增村镇</t>
  </si>
  <si>
    <t>西关镇</t>
  </si>
  <si>
    <t>注：藁城区无对下一般性转移支付，空表列示</t>
  </si>
  <si>
    <t>表6</t>
  </si>
  <si>
    <t>一般公共预算专项转移支付分项目安排情况表</t>
  </si>
  <si>
    <t>项目名称</t>
  </si>
  <si>
    <t>预算数</t>
  </si>
  <si>
    <t>注：藁城区无一般公共预算专项转移支付项目，空表列示</t>
  </si>
  <si>
    <t>表7</t>
  </si>
  <si>
    <t>2024年完成数</t>
  </si>
  <si>
    <t xml:space="preserve">   3.国有土地使用权出让收入</t>
  </si>
  <si>
    <t>表8</t>
  </si>
  <si>
    <t>一、文化旅游体育与传媒支出</t>
  </si>
  <si>
    <t xml:space="preserve">    国家电影事业发展专项资金安排的支出</t>
  </si>
  <si>
    <t>二、城乡社区支出</t>
  </si>
  <si>
    <t xml:space="preserve">    国有土地使用权出让收入安排的支出</t>
  </si>
  <si>
    <t xml:space="preserve">    国有土地收益基金安排的支出</t>
  </si>
  <si>
    <t xml:space="preserve">    农业土地开发资金安排的支出</t>
  </si>
  <si>
    <t xml:space="preserve">    城市基础设施配套费安排的支出</t>
  </si>
  <si>
    <t xml:space="preserve">    污水处理费安排的支出</t>
  </si>
  <si>
    <t>三、农林水支出</t>
  </si>
  <si>
    <t xml:space="preserve">    大中型水库移民后期扶持基金支出</t>
  </si>
  <si>
    <t>四、其他支出</t>
  </si>
  <si>
    <t xml:space="preserve">    彩票公益金安排的支出</t>
  </si>
  <si>
    <t xml:space="preserve">    其他地方自行试点项目收益专项债券收入安排的支出</t>
  </si>
  <si>
    <t xml:space="preserve">    超长期特别国债安排的其他支出</t>
  </si>
  <si>
    <t>五、债务付息支出</t>
  </si>
  <si>
    <t>六、债务发行费用支出</t>
  </si>
  <si>
    <t>表9</t>
  </si>
  <si>
    <t>政府性基金预算本级支出表</t>
  </si>
  <si>
    <t>表10</t>
  </si>
  <si>
    <t>政府性基金预算专项转移支付分地区安排情况表</t>
  </si>
  <si>
    <t>注：藁城区无政府性基金预算专项转移支付项目，空表列示</t>
  </si>
  <si>
    <t>表11</t>
  </si>
  <si>
    <t>政府性基金预算专项转移支付分项目安排情况表</t>
  </si>
  <si>
    <t>表12</t>
  </si>
  <si>
    <t xml:space="preserve">  1.利润收入</t>
  </si>
  <si>
    <t xml:space="preserve">  2.股利、股息收入</t>
  </si>
  <si>
    <t xml:space="preserve">  3.产权转让收入</t>
  </si>
  <si>
    <t xml:space="preserve">  4.清算收入</t>
  </si>
  <si>
    <t xml:space="preserve">  5.其他国有资本经营预算收入</t>
  </si>
  <si>
    <t>一、国有资本经营收入</t>
  </si>
  <si>
    <t>二、上级补助收入</t>
  </si>
  <si>
    <t>收入总计</t>
  </si>
  <si>
    <t>表13</t>
  </si>
  <si>
    <t xml:space="preserve">  1.解决历史遗留问题及改革成本支出</t>
  </si>
  <si>
    <t xml:space="preserve">  2.国有企业资本金注入</t>
  </si>
  <si>
    <t xml:space="preserve">  3.国有企业政策性补贴</t>
  </si>
  <si>
    <t xml:space="preserve">  4.其他国有资本经营预算支出</t>
  </si>
  <si>
    <t>一、国有资本经营预算支出</t>
  </si>
  <si>
    <t>总计支出</t>
  </si>
  <si>
    <t>表14</t>
  </si>
  <si>
    <t>国有资本经营预算本级支出表</t>
  </si>
  <si>
    <t>表15</t>
  </si>
  <si>
    <t>国有资本经营预算专项转移支付分地区安排情况表</t>
  </si>
  <si>
    <t>注：藁城区无国有资本经营预算专项转移支付项目，空表列示</t>
  </si>
  <si>
    <t>表16</t>
  </si>
  <si>
    <t>国有资本经营预算专项转移支付分项目安排情况表</t>
  </si>
  <si>
    <t>表17</t>
  </si>
  <si>
    <t xml:space="preserve"> 一、 城乡居民基本养老保险基金收入</t>
  </si>
  <si>
    <t xml:space="preserve"> 二、 机关事业单位基本养老保险收入</t>
  </si>
  <si>
    <t>上年结余</t>
  </si>
  <si>
    <t>表18</t>
  </si>
  <si>
    <t>年末滚存结余</t>
  </si>
  <si>
    <r>
      <rPr>
        <sz val="12"/>
        <color rgb="FF000000"/>
        <rFont val="宋体"/>
        <family val="3"/>
        <charset val="134"/>
      </rPr>
      <t>表1</t>
    </r>
    <r>
      <rPr>
        <sz val="12"/>
        <color rgb="FF000000"/>
        <rFont val="宋体"/>
        <family val="3"/>
        <charset val="134"/>
      </rPr>
      <t>9</t>
    </r>
    <phoneticPr fontId="0" type="noConversion"/>
  </si>
  <si>
    <t>地   区</t>
  </si>
  <si>
    <t>A=B+C</t>
  </si>
  <si>
    <t>一般债务</t>
  </si>
  <si>
    <t>专项债务</t>
  </si>
  <si>
    <t>D=E+F</t>
  </si>
  <si>
    <t>公  式</t>
  </si>
  <si>
    <t>B</t>
  </si>
  <si>
    <t>C</t>
  </si>
  <si>
    <t>E</t>
  </si>
  <si>
    <t>F</t>
  </si>
  <si>
    <t>藁城区</t>
  </si>
  <si>
    <t>表20</t>
  </si>
  <si>
    <t>项    目</t>
  </si>
  <si>
    <t>执行数</t>
  </si>
  <si>
    <t>中央转贷地方的国际金融组织和外国政府贷款</t>
  </si>
  <si>
    <t>表21</t>
  </si>
  <si>
    <r>
      <rPr>
        <sz val="12"/>
        <rFont val="宋体"/>
        <family val="3"/>
        <charset val="134"/>
      </rPr>
      <t>表2</t>
    </r>
    <r>
      <rPr>
        <sz val="12"/>
        <rFont val="宋体"/>
        <family val="3"/>
        <charset val="134"/>
      </rPr>
      <t>2</t>
    </r>
    <phoneticPr fontId="0" type="noConversion"/>
  </si>
  <si>
    <t>石家庄市藁城区地方政府债券发行及还本付息情况表</t>
  </si>
  <si>
    <t>公式</t>
  </si>
  <si>
    <t>本地区</t>
  </si>
  <si>
    <t>本级</t>
  </si>
  <si>
    <t>A=B+D</t>
  </si>
  <si>
    <t>（一）一般债券</t>
  </si>
  <si>
    <t>其中：再融资债券</t>
  </si>
  <si>
    <t>（二）专项债券</t>
  </si>
  <si>
    <t>D</t>
  </si>
  <si>
    <t>F=G+H</t>
  </si>
  <si>
    <t>G</t>
  </si>
  <si>
    <t>H</t>
  </si>
  <si>
    <t>I=J+K</t>
  </si>
  <si>
    <t>J</t>
  </si>
  <si>
    <t>K</t>
  </si>
  <si>
    <t>L=M+O</t>
  </si>
  <si>
    <t>M</t>
  </si>
  <si>
    <t>其中：再融资</t>
  </si>
  <si>
    <t>财政预算安排</t>
  </si>
  <si>
    <t>N</t>
  </si>
  <si>
    <t>O</t>
  </si>
  <si>
    <t>P</t>
  </si>
  <si>
    <t>Q=R+S</t>
  </si>
  <si>
    <t>R</t>
  </si>
  <si>
    <t>S</t>
  </si>
  <si>
    <t>表23</t>
  </si>
  <si>
    <t>项目</t>
  </si>
  <si>
    <t>下级</t>
  </si>
  <si>
    <t>其中： 一般债务限额</t>
  </si>
  <si>
    <t>专项债务限额</t>
  </si>
  <si>
    <r>
      <rPr>
        <sz val="12"/>
        <color rgb="FF000000"/>
        <rFont val="宋体"/>
        <family val="3"/>
        <charset val="134"/>
      </rPr>
      <t>表2</t>
    </r>
    <r>
      <rPr>
        <sz val="12"/>
        <color rgb="FF000000"/>
        <rFont val="宋体"/>
        <family val="3"/>
        <charset val="134"/>
      </rPr>
      <t>4</t>
    </r>
    <phoneticPr fontId="0" type="noConversion"/>
  </si>
  <si>
    <t>序号</t>
  </si>
  <si>
    <t>项目主管部门</t>
  </si>
  <si>
    <t>债券性质</t>
  </si>
  <si>
    <t>债券规模</t>
  </si>
  <si>
    <r>
      <rPr>
        <sz val="12"/>
        <color rgb="FF000000"/>
        <rFont val="宋体"/>
        <family val="3"/>
        <charset val="134"/>
      </rPr>
      <t>表2</t>
    </r>
    <r>
      <rPr>
        <sz val="12"/>
        <color rgb="FF000000"/>
        <rFont val="宋体"/>
        <family val="3"/>
        <charset val="134"/>
      </rPr>
      <t>5</t>
    </r>
    <phoneticPr fontId="0" type="noConversion"/>
  </si>
  <si>
    <t>时间</t>
  </si>
  <si>
    <t>再融资债券计划发行规模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</si>
  <si>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</si>
  <si>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</si>
  <si>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</si>
  <si>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</si>
  <si>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</si>
  <si>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</si>
  <si>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</si>
  <si>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</si>
  <si>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</si>
  <si>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</si>
  <si>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</si>
  <si>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</si>
  <si>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注：石家庄市藁城区地方政府再融资债券由河北省政府代发，空表列示</t>
  </si>
  <si>
    <t>石家庄市藁城区2025年地方政府债务限额及余额预算情况表</t>
    <phoneticPr fontId="0" type="noConversion"/>
  </si>
  <si>
    <t>石家庄市藁城区2025年地方政府一般债务余额情况表</t>
    <phoneticPr fontId="0" type="noConversion"/>
  </si>
  <si>
    <r>
      <t>一、202</t>
    </r>
    <r>
      <rPr>
        <sz val="12"/>
        <rFont val="宋体"/>
        <family val="3"/>
        <charset val="134"/>
      </rPr>
      <t>4</t>
    </r>
    <r>
      <rPr>
        <sz val="12"/>
        <rFont val="宋体"/>
        <family val="3"/>
        <charset val="134"/>
      </rPr>
      <t>年末地方政府一般债务余额实际数</t>
    </r>
    <phoneticPr fontId="0" type="noConversion"/>
  </si>
  <si>
    <r>
      <t>二、202</t>
    </r>
    <r>
      <rPr>
        <sz val="12"/>
        <rFont val="宋体"/>
        <family val="3"/>
        <charset val="134"/>
      </rPr>
      <t>5</t>
    </r>
    <r>
      <rPr>
        <sz val="12"/>
        <rFont val="宋体"/>
        <family val="3"/>
        <charset val="134"/>
      </rPr>
      <t>年末地方政府一般债务余额限额</t>
    </r>
    <phoneticPr fontId="0" type="noConversion"/>
  </si>
  <si>
    <r>
      <t>三、202</t>
    </r>
    <r>
      <rPr>
        <sz val="12"/>
        <rFont val="宋体"/>
        <family val="3"/>
        <charset val="134"/>
      </rPr>
      <t>5</t>
    </r>
    <r>
      <rPr>
        <sz val="12"/>
        <rFont val="宋体"/>
        <family val="3"/>
        <charset val="134"/>
      </rPr>
      <t>年地方政府一般债务发行额</t>
    </r>
    <phoneticPr fontId="0" type="noConversion"/>
  </si>
  <si>
    <r>
      <t>202</t>
    </r>
    <r>
      <rPr>
        <sz val="12"/>
        <rFont val="宋体"/>
        <family val="3"/>
        <charset val="134"/>
      </rPr>
      <t>5</t>
    </r>
    <r>
      <rPr>
        <sz val="12"/>
        <rFont val="宋体"/>
        <family val="3"/>
        <charset val="134"/>
      </rPr>
      <t>年地方政府一般债券发行额</t>
    </r>
    <phoneticPr fontId="0" type="noConversion"/>
  </si>
  <si>
    <r>
      <t>四、202</t>
    </r>
    <r>
      <rPr>
        <sz val="12"/>
        <rFont val="宋体"/>
        <family val="3"/>
        <charset val="134"/>
      </rPr>
      <t>5</t>
    </r>
    <r>
      <rPr>
        <sz val="12"/>
        <rFont val="宋体"/>
        <family val="3"/>
        <charset val="134"/>
      </rPr>
      <t>年地方政府一般债务还本额</t>
    </r>
    <phoneticPr fontId="0" type="noConversion"/>
  </si>
  <si>
    <r>
      <t>五、202</t>
    </r>
    <r>
      <rPr>
        <sz val="12"/>
        <rFont val="宋体"/>
        <family val="3"/>
        <charset val="134"/>
      </rPr>
      <t>5</t>
    </r>
    <r>
      <rPr>
        <sz val="12"/>
        <rFont val="宋体"/>
        <family val="3"/>
        <charset val="134"/>
      </rPr>
      <t>年末地方政府一般债务余额预计执行数</t>
    </r>
    <phoneticPr fontId="0" type="noConversion"/>
  </si>
  <si>
    <r>
      <t>六、202</t>
    </r>
    <r>
      <rPr>
        <sz val="12"/>
        <rFont val="宋体"/>
        <family val="3"/>
        <charset val="134"/>
      </rPr>
      <t>6</t>
    </r>
    <r>
      <rPr>
        <sz val="12"/>
        <rFont val="宋体"/>
        <family val="3"/>
        <charset val="134"/>
      </rPr>
      <t>年地方财政赤字</t>
    </r>
    <phoneticPr fontId="0" type="noConversion"/>
  </si>
  <si>
    <r>
      <t>七、202</t>
    </r>
    <r>
      <rPr>
        <sz val="12"/>
        <rFont val="宋体"/>
        <family val="3"/>
        <charset val="134"/>
      </rPr>
      <t>6</t>
    </r>
    <r>
      <rPr>
        <sz val="12"/>
        <rFont val="宋体"/>
        <family val="3"/>
        <charset val="134"/>
      </rPr>
      <t>年地方政府一般债务余额限额</t>
    </r>
    <phoneticPr fontId="0" type="noConversion"/>
  </si>
  <si>
    <t>石家庄市藁城区2025年地方政府专项债务余额情况表</t>
    <phoneticPr fontId="0" type="noConversion"/>
  </si>
  <si>
    <r>
      <t>一、202</t>
    </r>
    <r>
      <rPr>
        <sz val="12"/>
        <rFont val="宋体"/>
        <family val="3"/>
        <charset val="134"/>
      </rPr>
      <t>4</t>
    </r>
    <r>
      <rPr>
        <sz val="12"/>
        <rFont val="宋体"/>
        <family val="3"/>
        <charset val="134"/>
      </rPr>
      <t>年末地方政府专项债务余额实际数</t>
    </r>
    <phoneticPr fontId="0" type="noConversion"/>
  </si>
  <si>
    <r>
      <t>二、202</t>
    </r>
    <r>
      <rPr>
        <sz val="12"/>
        <rFont val="宋体"/>
        <family val="3"/>
        <charset val="134"/>
      </rPr>
      <t>5</t>
    </r>
    <r>
      <rPr>
        <sz val="12"/>
        <rFont val="宋体"/>
        <family val="3"/>
        <charset val="134"/>
      </rPr>
      <t>年末地方政府专项债务余额限额</t>
    </r>
    <phoneticPr fontId="0" type="noConversion"/>
  </si>
  <si>
    <r>
      <t>三、202</t>
    </r>
    <r>
      <rPr>
        <sz val="12"/>
        <rFont val="宋体"/>
        <family val="3"/>
        <charset val="134"/>
      </rPr>
      <t>5</t>
    </r>
    <r>
      <rPr>
        <sz val="12"/>
        <rFont val="宋体"/>
        <family val="3"/>
        <charset val="134"/>
      </rPr>
      <t>年地方政府专项债务发行额</t>
    </r>
    <phoneticPr fontId="0" type="noConversion"/>
  </si>
  <si>
    <r>
      <t>四、202</t>
    </r>
    <r>
      <rPr>
        <sz val="12"/>
        <rFont val="宋体"/>
        <family val="3"/>
        <charset val="134"/>
      </rPr>
      <t>5</t>
    </r>
    <r>
      <rPr>
        <sz val="12"/>
        <rFont val="宋体"/>
        <family val="3"/>
        <charset val="134"/>
      </rPr>
      <t>年地方政府专项债务还本额</t>
    </r>
    <phoneticPr fontId="0" type="noConversion"/>
  </si>
  <si>
    <r>
      <t>五、202</t>
    </r>
    <r>
      <rPr>
        <sz val="12"/>
        <rFont val="宋体"/>
        <family val="3"/>
        <charset val="134"/>
      </rPr>
      <t>5</t>
    </r>
    <r>
      <rPr>
        <sz val="12"/>
        <rFont val="宋体"/>
        <family val="3"/>
        <charset val="134"/>
      </rPr>
      <t>年末地方政府专项债务余额预计执行数</t>
    </r>
    <phoneticPr fontId="0" type="noConversion"/>
  </si>
  <si>
    <r>
      <t>六、202</t>
    </r>
    <r>
      <rPr>
        <sz val="12"/>
        <rFont val="宋体"/>
        <family val="3"/>
        <charset val="134"/>
      </rPr>
      <t>6</t>
    </r>
    <r>
      <rPr>
        <sz val="12"/>
        <rFont val="宋体"/>
        <family val="3"/>
        <charset val="134"/>
      </rPr>
      <t>年地方政府专项债务新增限额</t>
    </r>
    <phoneticPr fontId="0" type="noConversion"/>
  </si>
  <si>
    <r>
      <t>七、202</t>
    </r>
    <r>
      <rPr>
        <sz val="12"/>
        <rFont val="宋体"/>
        <family val="3"/>
        <charset val="134"/>
      </rPr>
      <t>6</t>
    </r>
    <r>
      <rPr>
        <sz val="12"/>
        <rFont val="宋体"/>
        <family val="3"/>
        <charset val="134"/>
      </rPr>
      <t>年末地方政府专项债务余额限额</t>
    </r>
    <phoneticPr fontId="0" type="noConversion"/>
  </si>
  <si>
    <r>
      <t>一、202</t>
    </r>
    <r>
      <rPr>
        <sz val="12"/>
        <rFont val="宋体"/>
        <family val="3"/>
        <charset val="134"/>
      </rPr>
      <t>5</t>
    </r>
    <r>
      <rPr>
        <sz val="12"/>
        <rFont val="宋体"/>
        <family val="3"/>
        <charset val="134"/>
      </rPr>
      <t>年发行预计执行数</t>
    </r>
    <phoneticPr fontId="0" type="noConversion"/>
  </si>
  <si>
    <r>
      <t>二、202</t>
    </r>
    <r>
      <rPr>
        <sz val="12"/>
        <rFont val="宋体"/>
        <family val="3"/>
        <charset val="134"/>
      </rPr>
      <t>5</t>
    </r>
    <r>
      <rPr>
        <sz val="12"/>
        <rFont val="宋体"/>
        <family val="3"/>
        <charset val="134"/>
      </rPr>
      <t>年还本预计执行数</t>
    </r>
    <phoneticPr fontId="0" type="noConversion"/>
  </si>
  <si>
    <r>
      <t>三、202</t>
    </r>
    <r>
      <rPr>
        <sz val="12"/>
        <rFont val="宋体"/>
        <family val="3"/>
        <charset val="134"/>
      </rPr>
      <t>5</t>
    </r>
    <r>
      <rPr>
        <sz val="12"/>
        <rFont val="宋体"/>
        <family val="3"/>
        <charset val="134"/>
      </rPr>
      <t>年付息预计执行数</t>
    </r>
    <phoneticPr fontId="0" type="noConversion"/>
  </si>
  <si>
    <r>
      <t>四、202</t>
    </r>
    <r>
      <rPr>
        <sz val="12"/>
        <rFont val="宋体"/>
        <family val="3"/>
        <charset val="134"/>
      </rPr>
      <t>6</t>
    </r>
    <r>
      <rPr>
        <sz val="12"/>
        <rFont val="宋体"/>
        <family val="3"/>
        <charset val="134"/>
      </rPr>
      <t>年还本预算数</t>
    </r>
    <phoneticPr fontId="0" type="noConversion"/>
  </si>
  <si>
    <r>
      <t>五、202</t>
    </r>
    <r>
      <rPr>
        <sz val="12"/>
        <rFont val="宋体"/>
        <family val="3"/>
        <charset val="134"/>
      </rPr>
      <t>6</t>
    </r>
    <r>
      <rPr>
        <sz val="12"/>
        <rFont val="宋体"/>
        <family val="3"/>
        <charset val="134"/>
      </rPr>
      <t>年付息预算数</t>
    </r>
    <phoneticPr fontId="0" type="noConversion"/>
  </si>
  <si>
    <t>藁城区2026年地方政府债务限额提前下达情况表</t>
    <phoneticPr fontId="0" type="noConversion"/>
  </si>
  <si>
    <r>
      <t>一：202</t>
    </r>
    <r>
      <rPr>
        <sz val="12"/>
        <rFont val="宋体"/>
        <family val="3"/>
        <charset val="134"/>
      </rPr>
      <t>5</t>
    </r>
    <r>
      <rPr>
        <sz val="12"/>
        <rFont val="宋体"/>
        <family val="3"/>
        <charset val="134"/>
      </rPr>
      <t>年地方政府债务限额</t>
    </r>
    <phoneticPr fontId="0" type="noConversion"/>
  </si>
  <si>
    <r>
      <t>二：提前下达的202</t>
    </r>
    <r>
      <rPr>
        <sz val="12"/>
        <rFont val="宋体"/>
        <family val="3"/>
        <charset val="134"/>
      </rPr>
      <t>6</t>
    </r>
    <r>
      <rPr>
        <sz val="12"/>
        <rFont val="宋体"/>
        <family val="3"/>
        <charset val="134"/>
      </rPr>
      <t>年地方政府债务新增限额</t>
    </r>
    <phoneticPr fontId="0" type="noConversion"/>
  </si>
  <si>
    <t>石家庄市藁城区2026年使用新增地方政府债务资金安排表</t>
    <phoneticPr fontId="0" type="noConversion"/>
  </si>
  <si>
    <t>石家庄市藁城区2026年地方政府再融资债券分月发行安排表</t>
    <phoneticPr fontId="0" type="noConversion"/>
  </si>
  <si>
    <t>2026年区级一般公共预算收入预算表</t>
    <phoneticPr fontId="0" type="noConversion"/>
  </si>
  <si>
    <t>可比增长(%)</t>
  </si>
  <si>
    <r>
      <rPr>
        <sz val="12"/>
        <rFont val="宋体"/>
        <family val="3"/>
        <charset val="134"/>
      </rPr>
      <t>　　1</t>
    </r>
    <r>
      <rPr>
        <sz val="12"/>
        <rFont val="宋体"/>
        <family val="3"/>
        <charset val="134"/>
      </rPr>
      <t>0.</t>
    </r>
    <r>
      <rPr>
        <sz val="12"/>
        <rFont val="宋体"/>
        <family val="3"/>
        <charset val="134"/>
      </rPr>
      <t>车船税</t>
    </r>
  </si>
  <si>
    <r>
      <rPr>
        <sz val="12"/>
        <rFont val="宋体"/>
        <family val="3"/>
        <charset val="134"/>
      </rPr>
      <t>　　1</t>
    </r>
    <r>
      <rPr>
        <sz val="12"/>
        <rFont val="宋体"/>
        <family val="3"/>
        <charset val="134"/>
      </rPr>
      <t>1.</t>
    </r>
    <r>
      <rPr>
        <sz val="12"/>
        <rFont val="宋体"/>
        <family val="3"/>
        <charset val="134"/>
      </rPr>
      <t>耕地占用税</t>
    </r>
  </si>
  <si>
    <r>
      <rPr>
        <sz val="12"/>
        <rFont val="宋体"/>
        <family val="3"/>
        <charset val="134"/>
      </rPr>
      <t>　　1</t>
    </r>
    <r>
      <rPr>
        <sz val="12"/>
        <rFont val="宋体"/>
        <family val="3"/>
        <charset val="134"/>
      </rPr>
      <t>2.</t>
    </r>
    <r>
      <rPr>
        <sz val="12"/>
        <rFont val="宋体"/>
        <family val="3"/>
        <charset val="134"/>
      </rPr>
      <t>契税</t>
    </r>
  </si>
  <si>
    <r>
      <rPr>
        <sz val="12"/>
        <rFont val="宋体"/>
        <family val="3"/>
        <charset val="134"/>
      </rPr>
      <t>　　1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专项收入</t>
    </r>
  </si>
  <si>
    <r>
      <rPr>
        <sz val="12"/>
        <rFont val="宋体"/>
        <family val="3"/>
        <charset val="134"/>
      </rPr>
      <t>　　2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行政事业性收费收入</t>
    </r>
  </si>
  <si>
    <r>
      <rPr>
        <sz val="12"/>
        <rFont val="宋体"/>
        <family val="3"/>
        <charset val="134"/>
      </rPr>
      <t>　　3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罚没收入</t>
    </r>
  </si>
  <si>
    <t>　　4.国有资源(资产)有偿使用收入</t>
  </si>
  <si>
    <t xml:space="preserve">    5.政府住房基金收入</t>
  </si>
  <si>
    <t>　  6.其他收入</t>
  </si>
  <si>
    <t>本年收入合计</t>
  </si>
  <si>
    <t>上级补助收入</t>
  </si>
  <si>
    <t>动用预算稳定调节基金</t>
  </si>
  <si>
    <t>调入资金</t>
  </si>
  <si>
    <t>再融资债券收入</t>
  </si>
  <si>
    <t>本年收入总计</t>
  </si>
  <si>
    <t>2026年区级一般公共支出预算表</t>
    <phoneticPr fontId="0" type="noConversion"/>
  </si>
  <si>
    <t>217 金融支出</t>
  </si>
  <si>
    <t>本年支出合计</t>
  </si>
  <si>
    <t>上解上级支出</t>
  </si>
  <si>
    <t>一般债还本支出</t>
  </si>
  <si>
    <t>本年支出总计</t>
  </si>
  <si>
    <t>增长(%)</t>
  </si>
  <si>
    <t>2026年区级政府性基金收入预算表</t>
    <phoneticPr fontId="0" type="noConversion"/>
  </si>
  <si>
    <r>
      <rPr>
        <sz val="12"/>
        <rFont val="宋体"/>
        <family val="3"/>
        <charset val="134"/>
      </rPr>
      <t xml:space="preserve">   1.</t>
    </r>
    <r>
      <rPr>
        <sz val="12"/>
        <rFont val="宋体"/>
        <family val="3"/>
        <charset val="134"/>
      </rPr>
      <t>国有土地收益基金收入</t>
    </r>
  </si>
  <si>
    <r>
      <rPr>
        <sz val="12"/>
        <rFont val="宋体"/>
        <family val="3"/>
        <charset val="134"/>
      </rPr>
      <t xml:space="preserve">   2.</t>
    </r>
    <r>
      <rPr>
        <sz val="12"/>
        <rFont val="宋体"/>
        <family val="3"/>
        <charset val="134"/>
      </rPr>
      <t>农业土地开发资金收入</t>
    </r>
  </si>
  <si>
    <r>
      <rPr>
        <sz val="12"/>
        <rFont val="宋体"/>
        <family val="3"/>
        <charset val="134"/>
      </rPr>
      <t xml:space="preserve">   </t>
    </r>
    <r>
      <rPr>
        <sz val="12"/>
        <rFont val="宋体"/>
        <family val="3"/>
        <charset val="134"/>
      </rPr>
      <t>4.</t>
    </r>
    <r>
      <rPr>
        <sz val="12"/>
        <rFont val="宋体"/>
        <family val="3"/>
        <charset val="134"/>
      </rPr>
      <t>彩票公益金收入</t>
    </r>
  </si>
  <si>
    <r>
      <rPr>
        <sz val="12"/>
        <rFont val="宋体"/>
        <family val="3"/>
        <charset val="134"/>
      </rPr>
      <t xml:space="preserve">   </t>
    </r>
    <r>
      <rPr>
        <sz val="12"/>
        <rFont val="宋体"/>
        <family val="3"/>
        <charset val="134"/>
      </rPr>
      <t>5.</t>
    </r>
    <r>
      <rPr>
        <sz val="12"/>
        <rFont val="宋体"/>
        <family val="3"/>
        <charset val="134"/>
      </rPr>
      <t>城市基础设施配套费收入</t>
    </r>
  </si>
  <si>
    <r>
      <rPr>
        <sz val="12"/>
        <rFont val="宋体"/>
        <family val="3"/>
        <charset val="134"/>
      </rPr>
      <t xml:space="preserve">   </t>
    </r>
    <r>
      <rPr>
        <sz val="12"/>
        <rFont val="宋体"/>
        <family val="3"/>
        <charset val="134"/>
      </rPr>
      <t>6.</t>
    </r>
    <r>
      <rPr>
        <sz val="12"/>
        <rFont val="宋体"/>
        <family val="3"/>
        <charset val="134"/>
      </rPr>
      <t>污水处理费收入</t>
    </r>
  </si>
  <si>
    <t>再融资收入</t>
  </si>
  <si>
    <t>结转资金</t>
  </si>
  <si>
    <t>2026年区级政府性基金支出预算表</t>
    <phoneticPr fontId="0" type="noConversion"/>
  </si>
  <si>
    <t xml:space="preserve">    超长期特别国债安排的支出</t>
  </si>
  <si>
    <t xml:space="preserve">    地方政府专项债务付息支出</t>
  </si>
  <si>
    <t xml:space="preserve">    地方政府专项债务发行费用支出</t>
  </si>
  <si>
    <t>调出资金</t>
  </si>
  <si>
    <t>上解支出</t>
  </si>
  <si>
    <t>2026年区级国有资本经营收入预算表</t>
    <phoneticPr fontId="0" type="noConversion"/>
  </si>
  <si>
    <t>2026年区级国有资本经营支出预算表</t>
    <phoneticPr fontId="0" type="noConversion"/>
  </si>
  <si>
    <t>2026年区级社会保险基金收入预算表</t>
    <phoneticPr fontId="0" type="noConversion"/>
  </si>
  <si>
    <t>当年合计</t>
  </si>
  <si>
    <t>总计</t>
  </si>
  <si>
    <t>2026年区级社会保险基金支出预算表</t>
    <phoneticPr fontId="0" type="noConversion"/>
  </si>
  <si>
    <t xml:space="preserve"> 一、 城乡居民基本养老保险基金支出</t>
  </si>
  <si>
    <t xml:space="preserve"> 二、 机关事业单位基本养老保险基金</t>
  </si>
  <si>
    <r>
      <rPr>
        <sz val="12"/>
        <rFont val="宋体"/>
        <family val="3"/>
        <charset val="134"/>
      </rPr>
      <t>202</t>
    </r>
    <r>
      <rPr>
        <sz val="12"/>
        <rFont val="宋体"/>
        <family val="3"/>
        <charset val="134"/>
      </rPr>
      <t>5</t>
    </r>
    <r>
      <rPr>
        <sz val="12"/>
        <rFont val="宋体"/>
        <family val="3"/>
        <charset val="134"/>
      </rPr>
      <t>年债务限额</t>
    </r>
  </si>
  <si>
    <r>
      <rPr>
        <sz val="12"/>
        <rFont val="宋体"/>
        <family val="3"/>
        <charset val="134"/>
      </rPr>
      <t>202</t>
    </r>
    <r>
      <rPr>
        <sz val="12"/>
        <rFont val="宋体"/>
        <family val="3"/>
        <charset val="134"/>
      </rPr>
      <t>6</t>
    </r>
    <r>
      <rPr>
        <sz val="12"/>
        <rFont val="宋体"/>
        <family val="3"/>
        <charset val="134"/>
      </rPr>
      <t>年债务余额预计执行数</t>
    </r>
  </si>
  <si>
    <t>石家庄市藁城区南董镇南大章村易地搬迁项目</t>
  </si>
  <si>
    <t>石家庄市藁城区水利局</t>
  </si>
  <si>
    <t>一般债券</t>
  </si>
  <si>
    <t>石家庄市藁城区贾市庄镇刘海庄中学项目</t>
  </si>
  <si>
    <t>石家庄市藁城区教育局</t>
  </si>
  <si>
    <t>怡心家园等租赁住房提升改造项目</t>
  </si>
  <si>
    <t>石家庄市藁城区住房和城乡建设局</t>
  </si>
  <si>
    <t>藁城区2023年老旧小区改造建筑主体项目</t>
  </si>
  <si>
    <t>藁城区2023年精品街道建设工程</t>
  </si>
  <si>
    <t>石家庄市藁城区城市管理综合行政执法局</t>
  </si>
  <si>
    <t>藁城区南部城区新建污水处理厂及附属基础设施建设工程</t>
  </si>
  <si>
    <t>藁城区路域环境综合整治工程项目</t>
  </si>
  <si>
    <t>石家庄市藁城区交通运输局</t>
  </si>
  <si>
    <t>藁城区2022年老旧小区改造建筑主体项目</t>
  </si>
  <si>
    <t>藁城区公共停车场和海绵城市建设工程</t>
  </si>
  <si>
    <t>藁城区2023年农村公路项目</t>
  </si>
  <si>
    <t>藁城区2021年老旧小区改造配套基础设施项目</t>
  </si>
  <si>
    <t>藁城区拖欠企业账款项目</t>
  </si>
  <si>
    <t>石家庄市藁城区科学技术和工业信息化局</t>
  </si>
  <si>
    <t>专项债券</t>
  </si>
  <si>
    <t>石家庄市藁城区第六中学新校区及附属幼儿园项目</t>
  </si>
  <si>
    <t>藁城区智慧燃气安全管理平台新型基础设施建设项目</t>
  </si>
  <si>
    <t>藁城区城中村改造回迁区建设项目-南马村</t>
  </si>
  <si>
    <t>藁城区城中村改造回迁区建设项目-石井村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</si>
</sst>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_ "/>
    <numFmt numFmtId="177" formatCode="0_ ;[Red]\-0\ "/>
    <numFmt numFmtId="178" formatCode="0;[Red]0"/>
    <numFmt numFmtId="179" formatCode="0_);[Red]\(0\)"/>
  </numFmts>
  <fonts count="44">
    <font>
      <sz val="12"/>
      <name val="宋体"/>
      <charset val="134"/>
    </font>
    <font>
      <sz val="12"/>
      <color rgb="FF000000"/>
      <name val="宋体"/>
      <family val="3"/>
      <charset val="134"/>
    </font>
    <font>
      <b/>
      <sz val="22"/>
      <color rgb="FF000000"/>
      <name val="宋体"/>
      <family val="3"/>
      <charset val="134"/>
    </font>
    <font>
      <b/>
      <sz val="22"/>
      <name val="宋体"/>
      <family val="3"/>
      <charset val="134"/>
    </font>
    <font>
      <sz val="12"/>
      <color rgb="FFFF0000"/>
      <name val="宋体"/>
      <family val="3"/>
      <charset val="134"/>
    </font>
    <font>
      <b/>
      <sz val="20"/>
      <name val="宋体"/>
      <family val="3"/>
      <charset val="134"/>
    </font>
    <font>
      <b/>
      <sz val="12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6"/>
      <name val="宋体"/>
      <family val="3"/>
      <charset val="134"/>
    </font>
    <font>
      <b/>
      <sz val="18"/>
      <name val="宋体"/>
      <family val="3"/>
      <charset val="134"/>
    </font>
    <font>
      <sz val="12"/>
      <name val="仿宋_GB2312"/>
      <family val="3"/>
      <charset val="134"/>
    </font>
    <font>
      <sz val="11"/>
      <name val="宋体"/>
      <family val="3"/>
      <charset val="134"/>
    </font>
    <font>
      <sz val="11"/>
      <color rgb="FF000000"/>
      <name val="Tahoma"/>
      <family val="2"/>
    </font>
    <font>
      <sz val="11"/>
      <color rgb="FF008000"/>
      <name val="宋体"/>
      <family val="3"/>
      <charset val="134"/>
    </font>
    <font>
      <b/>
      <sz val="11"/>
      <color rgb="FFFF9900"/>
      <name val="Tahoma"/>
      <family val="2"/>
    </font>
    <font>
      <i/>
      <sz val="11"/>
      <color rgb="FF808080"/>
      <name val="Tahoma"/>
      <family val="2"/>
    </font>
    <font>
      <b/>
      <sz val="11"/>
      <color rgb="FF003366"/>
      <name val="Tahoma"/>
      <family val="2"/>
    </font>
    <font>
      <sz val="10"/>
      <name val="Arial"/>
      <family val="2"/>
    </font>
    <font>
      <sz val="11"/>
      <color rgb="FF800080"/>
      <name val="宋体"/>
      <family val="3"/>
      <charset val="134"/>
    </font>
    <font>
      <sz val="11"/>
      <color rgb="FFFFFFFF"/>
      <name val="Tahoma"/>
      <family val="2"/>
    </font>
    <font>
      <b/>
      <sz val="11"/>
      <color rgb="FF333333"/>
      <name val="Tahoma"/>
      <family val="2"/>
    </font>
    <font>
      <sz val="11"/>
      <color rgb="FF993300"/>
      <name val="Tahoma"/>
      <family val="2"/>
    </font>
    <font>
      <b/>
      <sz val="11"/>
      <color rgb="FFFFFFFF"/>
      <name val="Tahoma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b/>
      <sz val="15"/>
      <color rgb="FF003366"/>
      <name val="Tahoma"/>
      <family val="2"/>
    </font>
    <font>
      <b/>
      <sz val="13"/>
      <color rgb="FF003366"/>
      <name val="Tahoma"/>
      <family val="2"/>
    </font>
    <font>
      <b/>
      <sz val="18"/>
      <color rgb="FF003366"/>
      <name val="宋体"/>
      <family val="3"/>
      <charset val="134"/>
    </font>
    <font>
      <sz val="11"/>
      <color rgb="FF800080"/>
      <name val="Tahoma"/>
      <family val="2"/>
    </font>
    <font>
      <sz val="12"/>
      <color rgb="FF800080"/>
      <name val="宋体"/>
      <family val="3"/>
      <charset val="134"/>
    </font>
    <font>
      <sz val="9"/>
      <name val="宋体"/>
      <family val="3"/>
      <charset val="134"/>
    </font>
    <font>
      <sz val="11"/>
      <color rgb="FF008000"/>
      <name val="Tahoma"/>
      <family val="2"/>
    </font>
    <font>
      <sz val="12"/>
      <color rgb="FF008000"/>
      <name val="宋体"/>
      <family val="3"/>
      <charset val="134"/>
    </font>
    <font>
      <b/>
      <sz val="11"/>
      <color rgb="FF000000"/>
      <name val="Tahoma"/>
      <family val="2"/>
    </font>
    <font>
      <sz val="11"/>
      <color rgb="FFFF0000"/>
      <name val="Tahoma"/>
      <family val="2"/>
    </font>
    <font>
      <sz val="11"/>
      <color rgb="FFFF9900"/>
      <name val="Tahoma"/>
      <family val="2"/>
    </font>
    <font>
      <sz val="11"/>
      <color rgb="FF333399"/>
      <name val="Tahoma"/>
      <family val="2"/>
    </font>
    <font>
      <sz val="12"/>
      <name val="宋体"/>
      <family val="3"/>
      <charset val="134"/>
    </font>
    <font>
      <sz val="12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color indexed="8"/>
      <name val="宋体"/>
      <family val="3"/>
      <charset val="134"/>
    </font>
  </fonts>
  <fills count="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1">
    <xf numFmtId="0" fontId="0" fillId="0" borderId="0"/>
    <xf numFmtId="0" fontId="15" fillId="7" borderId="0" applyNumberFormat="0" applyBorder="0" applyAlignment="0" applyProtection="0">
      <alignment vertical="center"/>
    </xf>
    <xf numFmtId="0" fontId="41" fillId="0" borderId="0"/>
    <xf numFmtId="0" fontId="16" fillId="8" borderId="0" applyNumberFormat="0" applyBorder="0" applyAlignment="0" applyProtection="0">
      <alignment vertical="center"/>
    </xf>
    <xf numFmtId="0" fontId="17" fillId="9" borderId="6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Border="0"/>
    <xf numFmtId="0" fontId="41" fillId="0" borderId="0"/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3" fillId="9" borderId="61" applyNumberFormat="0" applyAlignment="0" applyProtection="0">
      <alignment vertical="center"/>
    </xf>
    <xf numFmtId="0" fontId="41" fillId="0" borderId="0" applyProtection="0"/>
    <xf numFmtId="0" fontId="1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5" fillId="17" borderId="62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top"/>
    </xf>
    <xf numFmtId="0" fontId="22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0" fontId="28" fillId="0" borderId="65" applyNumberFormat="0" applyFill="0" applyAlignment="0" applyProtection="0">
      <alignment vertical="center"/>
    </xf>
    <xf numFmtId="0" fontId="29" fillId="0" borderId="66" applyNumberFormat="0" applyFill="0" applyAlignment="0" applyProtection="0">
      <alignment vertical="center"/>
    </xf>
    <xf numFmtId="0" fontId="19" fillId="0" borderId="6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0" borderId="0"/>
    <xf numFmtId="0" fontId="7" fillId="0" borderId="0">
      <alignment vertical="center"/>
    </xf>
    <xf numFmtId="0" fontId="14" fillId="0" borderId="0">
      <alignment horizontal="left" vertical="center"/>
    </xf>
    <xf numFmtId="0" fontId="7" fillId="0" borderId="0">
      <alignment vertical="center"/>
    </xf>
    <xf numFmtId="0" fontId="33" fillId="0" borderId="0">
      <protection locked="0"/>
    </xf>
    <xf numFmtId="0" fontId="41" fillId="0" borderId="0" applyProtection="0"/>
    <xf numFmtId="0" fontId="41" fillId="0" borderId="0" applyProtection="0">
      <protection locked="0"/>
    </xf>
    <xf numFmtId="0" fontId="41" fillId="0" borderId="0">
      <alignment vertical="center"/>
    </xf>
    <xf numFmtId="0" fontId="41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33" fillId="0" borderId="0">
      <protection locked="0"/>
    </xf>
    <xf numFmtId="0" fontId="7" fillId="0" borderId="0"/>
    <xf numFmtId="0" fontId="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2" fillId="21" borderId="0" applyNumberFormat="0" applyBorder="0" applyAlignment="0" applyProtection="0">
      <alignment vertical="center"/>
    </xf>
    <xf numFmtId="0" fontId="33" fillId="0" borderId="0">
      <protection locked="0"/>
    </xf>
    <xf numFmtId="0" fontId="41" fillId="0" borderId="0"/>
    <xf numFmtId="0" fontId="33" fillId="0" borderId="0">
      <protection locked="0"/>
    </xf>
    <xf numFmtId="0" fontId="22" fillId="24" borderId="0" applyNumberFormat="0" applyBorder="0" applyAlignment="0" applyProtection="0">
      <alignment vertical="center"/>
    </xf>
    <xf numFmtId="0" fontId="33" fillId="0" borderId="0">
      <protection locked="0"/>
    </xf>
    <xf numFmtId="0" fontId="41" fillId="0" borderId="0">
      <alignment vertical="center"/>
    </xf>
    <xf numFmtId="0" fontId="4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0" borderId="6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69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39" fillId="6" borderId="63" applyNumberFormat="0" applyAlignment="0" applyProtection="0">
      <alignment vertical="center"/>
    </xf>
    <xf numFmtId="0" fontId="41" fillId="5" borderId="64" applyNumberFormat="0" applyFont="0" applyAlignment="0" applyProtection="0">
      <alignment vertical="center"/>
    </xf>
    <xf numFmtId="0" fontId="41" fillId="5" borderId="64" applyNumberFormat="0" applyFont="0" applyAlignment="0" applyProtection="0">
      <alignment vertical="center"/>
    </xf>
    <xf numFmtId="0" fontId="41" fillId="0" borderId="0"/>
    <xf numFmtId="0" fontId="40" fillId="0" borderId="0" applyProtection="0">
      <alignment vertical="center"/>
    </xf>
    <xf numFmtId="0" fontId="40" fillId="0" borderId="0" applyProtection="0">
      <alignment vertical="center"/>
    </xf>
    <xf numFmtId="0" fontId="40" fillId="0" borderId="0"/>
    <xf numFmtId="0" fontId="40" fillId="0" borderId="0"/>
  </cellStyleXfs>
  <cellXfs count="194">
    <xf numFmtId="0" fontId="0" fillId="0" borderId="0" xfId="0"/>
    <xf numFmtId="0" fontId="0" fillId="0" borderId="0" xfId="0"/>
    <xf numFmtId="0" fontId="0" fillId="0" borderId="0" xfId="0" applyFill="1" applyBorder="1" applyAlignment="1">
      <alignment horizontal="center"/>
    </xf>
    <xf numFmtId="177" fontId="1" fillId="0" borderId="34" xfId="0" applyNumberFormat="1" applyFont="1" applyFill="1" applyBorder="1" applyAlignment="1">
      <alignment horizontal="center" vertical="center" wrapText="1"/>
    </xf>
    <xf numFmtId="177" fontId="10" fillId="0" borderId="35" xfId="0" applyNumberFormat="1" applyFont="1" applyFill="1" applyBorder="1" applyAlignment="1">
      <alignment horizontal="center" vertical="center" wrapText="1"/>
    </xf>
    <xf numFmtId="176" fontId="10" fillId="0" borderId="36" xfId="0" applyNumberFormat="1" applyFont="1" applyFill="1" applyBorder="1" applyAlignment="1">
      <alignment horizontal="center" vertical="center" wrapText="1"/>
    </xf>
    <xf numFmtId="176" fontId="1" fillId="0" borderId="11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8" fontId="0" fillId="0" borderId="0" xfId="0" applyNumberFormat="1" applyFill="1" applyBorder="1" applyAlignment="1">
      <alignment horizontal="center" vertical="center" wrapText="1"/>
    </xf>
    <xf numFmtId="176" fontId="0" fillId="0" borderId="0" xfId="0" applyNumberForma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right" vertical="center" wrapText="1"/>
    </xf>
    <xf numFmtId="0" fontId="6" fillId="0" borderId="37" xfId="0" applyFont="1" applyFill="1" applyBorder="1" applyAlignment="1">
      <alignment horizontal="left" vertical="center" wrapText="1"/>
    </xf>
    <xf numFmtId="176" fontId="6" fillId="0" borderId="38" xfId="0" applyNumberFormat="1" applyFont="1" applyFill="1" applyBorder="1" applyAlignment="1">
      <alignment horizontal="center" vertical="center" wrapText="1"/>
    </xf>
    <xf numFmtId="176" fontId="0" fillId="0" borderId="23" xfId="0" applyNumberForma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 wrapText="1"/>
    </xf>
    <xf numFmtId="176" fontId="6" fillId="0" borderId="27" xfId="0" applyNumberFormat="1" applyFont="1" applyFill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 wrapText="1"/>
    </xf>
    <xf numFmtId="177" fontId="0" fillId="0" borderId="0" xfId="0" applyNumberForma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3" fontId="6" fillId="0" borderId="5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/>
    </xf>
    <xf numFmtId="0" fontId="0" fillId="0" borderId="0" xfId="0" applyFill="1" applyBorder="1" applyAlignment="1">
      <alignment horizontal="center" vertical="center"/>
    </xf>
    <xf numFmtId="0" fontId="0" fillId="0" borderId="57" xfId="0" applyFill="1" applyBorder="1" applyAlignment="1">
      <alignment horizontal="center"/>
    </xf>
    <xf numFmtId="3" fontId="0" fillId="0" borderId="58" xfId="0" applyNumberFormat="1" applyFill="1" applyBorder="1" applyAlignment="1">
      <alignment horizontal="center" vertical="center"/>
    </xf>
    <xf numFmtId="1" fontId="0" fillId="0" borderId="59" xfId="0" applyNumberFormat="1" applyFill="1" applyBorder="1" applyAlignment="1">
      <alignment horizontal="center"/>
    </xf>
    <xf numFmtId="3" fontId="0" fillId="0" borderId="0" xfId="0" applyNumberForma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right" vertical="center"/>
    </xf>
    <xf numFmtId="176" fontId="0" fillId="0" borderId="0" xfId="0" applyNumberFormat="1" applyFill="1" applyBorder="1"/>
    <xf numFmtId="0" fontId="7" fillId="0" borderId="0" xfId="0" applyFont="1" applyAlignment="1">
      <alignment vertical="center"/>
    </xf>
    <xf numFmtId="0" fontId="1" fillId="0" borderId="0" xfId="0" applyFont="1" applyFill="1" applyBorder="1" applyAlignment="1">
      <alignment horizontal="left" vertical="top"/>
    </xf>
    <xf numFmtId="0" fontId="0" fillId="0" borderId="0" xfId="0" applyFill="1" applyBorder="1" applyAlignment="1">
      <alignment vertical="top" wrapText="1"/>
    </xf>
    <xf numFmtId="0" fontId="1" fillId="0" borderId="8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176" fontId="1" fillId="0" borderId="17" xfId="0" applyNumberFormat="1" applyFon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left" vertical="center" wrapText="1"/>
    </xf>
    <xf numFmtId="176" fontId="1" fillId="0" borderId="16" xfId="0" applyNumberFormat="1" applyFont="1" applyFill="1" applyBorder="1" applyAlignment="1">
      <alignment horizontal="center" vertical="center" shrinkToFit="1"/>
    </xf>
    <xf numFmtId="176" fontId="1" fillId="0" borderId="14" xfId="0" applyNumberFormat="1" applyFont="1" applyFill="1" applyBorder="1" applyAlignment="1">
      <alignment horizontal="center" vertical="center" wrapText="1"/>
    </xf>
    <xf numFmtId="176" fontId="1" fillId="0" borderId="13" xfId="0" applyNumberFormat="1" applyFont="1" applyFill="1" applyBorder="1" applyAlignment="1">
      <alignment horizontal="center" vertical="center" shrinkToFit="1"/>
    </xf>
    <xf numFmtId="0" fontId="0" fillId="0" borderId="12" xfId="0" applyFill="1" applyBorder="1" applyAlignment="1">
      <alignment horizontal="left" vertical="center" wrapText="1"/>
    </xf>
    <xf numFmtId="176" fontId="1" fillId="0" borderId="11" xfId="0" applyNumberFormat="1" applyFont="1" applyFill="1" applyBorder="1" applyAlignment="1">
      <alignment horizontal="center" vertical="center" wrapText="1"/>
    </xf>
    <xf numFmtId="176" fontId="1" fillId="0" borderId="10" xfId="0" applyNumberFormat="1" applyFont="1" applyFill="1" applyBorder="1" applyAlignment="1">
      <alignment horizontal="center" vertical="center" shrinkToFit="1"/>
    </xf>
    <xf numFmtId="0" fontId="0" fillId="0" borderId="9" xfId="0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176" fontId="0" fillId="0" borderId="19" xfId="0" applyNumberFormat="1" applyFill="1" applyBorder="1" applyAlignment="1">
      <alignment horizontal="center" vertical="center" shrinkToFit="1"/>
    </xf>
    <xf numFmtId="176" fontId="0" fillId="0" borderId="18" xfId="0" applyNumberFormat="1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6" fillId="0" borderId="20" xfId="0" applyFont="1" applyFill="1" applyBorder="1" applyAlignment="1">
      <alignment horizontal="center" vertical="center" wrapText="1"/>
    </xf>
    <xf numFmtId="176" fontId="6" fillId="0" borderId="27" xfId="0" applyNumberFormat="1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8" fillId="0" borderId="28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wrapText="1"/>
    </xf>
    <xf numFmtId="176" fontId="0" fillId="0" borderId="23" xfId="0" applyNumberForma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0" fontId="9" fillId="2" borderId="30" xfId="0" applyFont="1" applyFill="1" applyBorder="1" applyAlignment="1">
      <alignment horizontal="center" vertical="center"/>
    </xf>
    <xf numFmtId="0" fontId="0" fillId="4" borderId="29" xfId="0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32" xfId="0" applyFont="1" applyFill="1" applyBorder="1" applyAlignment="1">
      <alignment vertical="center"/>
    </xf>
    <xf numFmtId="0" fontId="1" fillId="0" borderId="3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center" vertical="center"/>
    </xf>
    <xf numFmtId="0" fontId="41" fillId="0" borderId="0" xfId="66"/>
    <xf numFmtId="0" fontId="7" fillId="0" borderId="33" xfId="0" applyFont="1" applyFill="1" applyBorder="1"/>
    <xf numFmtId="0" fontId="0" fillId="0" borderId="0" xfId="0" applyFill="1" applyAlignment="1">
      <alignment horizontal="right"/>
    </xf>
    <xf numFmtId="0" fontId="7" fillId="0" borderId="0" xfId="0" applyFont="1" applyFill="1"/>
    <xf numFmtId="0" fontId="7" fillId="0" borderId="0" xfId="0" applyFont="1" applyFill="1" applyAlignment="1">
      <alignment vertical="center"/>
    </xf>
    <xf numFmtId="0" fontId="0" fillId="0" borderId="0" xfId="0" applyFill="1" applyBorder="1"/>
    <xf numFmtId="176" fontId="0" fillId="0" borderId="0" xfId="0" applyNumberFormat="1" applyFill="1" applyBorder="1" applyAlignment="1">
      <alignment horizontal="center" vertical="center"/>
    </xf>
    <xf numFmtId="177" fontId="0" fillId="0" borderId="44" xfId="0" applyNumberFormat="1" applyFill="1" applyBorder="1" applyAlignment="1">
      <alignment horizontal="center" vertical="center" wrapText="1"/>
    </xf>
    <xf numFmtId="177" fontId="6" fillId="0" borderId="43" xfId="0" applyNumberFormat="1" applyFont="1" applyFill="1" applyBorder="1" applyAlignment="1">
      <alignment horizontal="center" vertical="center" wrapText="1"/>
    </xf>
    <xf numFmtId="177" fontId="6" fillId="0" borderId="41" xfId="0" applyNumberFormat="1" applyFont="1" applyFill="1" applyBorder="1" applyAlignment="1">
      <alignment horizontal="center" vertical="center"/>
    </xf>
    <xf numFmtId="177" fontId="6" fillId="0" borderId="39" xfId="0" applyNumberFormat="1" applyFont="1" applyFill="1" applyBorder="1" applyAlignment="1">
      <alignment horizontal="center" vertical="center" wrapText="1"/>
    </xf>
    <xf numFmtId="0" fontId="0" fillId="0" borderId="0" xfId="0"/>
    <xf numFmtId="179" fontId="6" fillId="0" borderId="46" xfId="0" applyNumberFormat="1" applyFont="1" applyFill="1" applyBorder="1" applyAlignment="1">
      <alignment horizontal="center" vertical="center" wrapText="1"/>
    </xf>
    <xf numFmtId="3" fontId="6" fillId="0" borderId="45" xfId="0" applyNumberFormat="1" applyFont="1" applyFill="1" applyBorder="1" applyAlignment="1">
      <alignment horizontal="center" vertical="center" wrapText="1"/>
    </xf>
    <xf numFmtId="179" fontId="0" fillId="0" borderId="40" xfId="0" applyNumberFormat="1" applyFill="1" applyBorder="1" applyAlignment="1">
      <alignment horizontal="center" vertical="center" wrapText="1"/>
    </xf>
    <xf numFmtId="0" fontId="41" fillId="0" borderId="22" xfId="2" applyFill="1" applyBorder="1" applyAlignment="1">
      <alignment horizontal="center" vertical="center"/>
    </xf>
    <xf numFmtId="176" fontId="41" fillId="0" borderId="23" xfId="2" applyNumberFormat="1" applyFill="1" applyBorder="1" applyAlignment="1">
      <alignment horizontal="center" vertical="center"/>
    </xf>
    <xf numFmtId="0" fontId="1" fillId="0" borderId="48" xfId="0" applyFont="1" applyFill="1" applyBorder="1" applyAlignment="1">
      <alignment horizontal="left" vertical="center"/>
    </xf>
    <xf numFmtId="0" fontId="10" fillId="0" borderId="4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9" fontId="0" fillId="0" borderId="42" xfId="0" applyNumberFormat="1" applyFill="1" applyBorder="1" applyAlignment="1">
      <alignment horizontal="center" vertical="center"/>
    </xf>
    <xf numFmtId="179" fontId="6" fillId="0" borderId="51" xfId="0" applyNumberFormat="1" applyFont="1" applyFill="1" applyBorder="1" applyAlignment="1">
      <alignment horizontal="center" vertical="center"/>
    </xf>
    <xf numFmtId="179" fontId="41" fillId="0" borderId="42" xfId="86" applyNumberFormat="1" applyFill="1" applyBorder="1" applyAlignment="1">
      <alignment horizontal="center" vertical="center"/>
    </xf>
    <xf numFmtId="177" fontId="41" fillId="0" borderId="49" xfId="86" applyNumberFormat="1" applyFill="1" applyBorder="1" applyAlignment="1">
      <alignment horizontal="center" vertical="center"/>
    </xf>
    <xf numFmtId="3" fontId="41" fillId="0" borderId="58" xfId="2" applyNumberFormat="1" applyFill="1" applyBorder="1" applyAlignment="1">
      <alignment horizontal="center" vertical="center"/>
    </xf>
    <xf numFmtId="0" fontId="40" fillId="0" borderId="9" xfId="0" applyFont="1" applyFill="1" applyBorder="1" applyAlignment="1">
      <alignment horizontal="left" vertical="center" wrapText="1"/>
    </xf>
    <xf numFmtId="0" fontId="40" fillId="0" borderId="12" xfId="0" applyFont="1" applyFill="1" applyBorder="1" applyAlignment="1">
      <alignment horizontal="left" vertical="center" wrapText="1"/>
    </xf>
    <xf numFmtId="0" fontId="40" fillId="0" borderId="15" xfId="0" applyFont="1" applyFill="1" applyBorder="1" applyAlignment="1">
      <alignment horizontal="left" vertical="center" wrapText="1"/>
    </xf>
    <xf numFmtId="0" fontId="6" fillId="0" borderId="73" xfId="0" applyNumberFormat="1" applyFont="1" applyFill="1" applyBorder="1" applyAlignment="1">
      <alignment horizontal="center" vertical="center"/>
    </xf>
    <xf numFmtId="0" fontId="6" fillId="0" borderId="73" xfId="87" applyNumberFormat="1" applyFont="1" applyFill="1" applyBorder="1" applyAlignment="1">
      <alignment horizontal="center" vertical="center" wrapText="1"/>
    </xf>
    <xf numFmtId="0" fontId="6" fillId="0" borderId="73" xfId="19" applyNumberFormat="1" applyFont="1" applyFill="1" applyBorder="1" applyAlignment="1">
      <alignment horizontal="center" vertical="center" wrapText="1"/>
    </xf>
    <xf numFmtId="0" fontId="0" fillId="0" borderId="73" xfId="0" applyNumberFormat="1" applyFont="1" applyFill="1" applyBorder="1" applyAlignment="1">
      <alignment horizontal="left" vertical="center"/>
    </xf>
    <xf numFmtId="176" fontId="6" fillId="0" borderId="73" xfId="0" applyNumberFormat="1" applyFont="1" applyFill="1" applyBorder="1" applyAlignment="1">
      <alignment horizontal="center" vertical="center"/>
    </xf>
    <xf numFmtId="0" fontId="6" fillId="0" borderId="73" xfId="88" applyNumberFormat="1" applyFont="1" applyFill="1" applyBorder="1" applyAlignment="1">
      <alignment horizontal="center" vertical="center"/>
    </xf>
    <xf numFmtId="0" fontId="40" fillId="0" borderId="73" xfId="88" applyNumberFormat="1" applyFont="1" applyFill="1" applyBorder="1" applyAlignment="1">
      <alignment horizontal="center" vertical="center"/>
    </xf>
    <xf numFmtId="176" fontId="40" fillId="0" borderId="73" xfId="88" applyNumberFormat="1" applyFont="1" applyFill="1" applyBorder="1" applyAlignment="1">
      <alignment horizontal="center" vertical="center"/>
    </xf>
    <xf numFmtId="0" fontId="40" fillId="0" borderId="73" xfId="0" applyNumberFormat="1" applyFont="1" applyFill="1" applyBorder="1" applyAlignment="1">
      <alignment horizontal="left" vertical="center"/>
    </xf>
    <xf numFmtId="0" fontId="0" fillId="0" borderId="73" xfId="89" applyFont="1" applyFill="1" applyBorder="1" applyAlignment="1">
      <alignment horizontal="center" wrapText="1"/>
    </xf>
    <xf numFmtId="176" fontId="0" fillId="0" borderId="73" xfId="0" applyNumberFormat="1" applyFont="1" applyFill="1" applyBorder="1" applyAlignment="1">
      <alignment horizontal="center" vertical="center"/>
    </xf>
    <xf numFmtId="0" fontId="0" fillId="0" borderId="73" xfId="0" applyNumberFormat="1" applyFont="1" applyFill="1" applyBorder="1" applyAlignment="1">
      <alignment horizontal="center" vertical="center"/>
    </xf>
    <xf numFmtId="176" fontId="0" fillId="0" borderId="73" xfId="89" applyNumberFormat="1" applyFont="1" applyFill="1" applyBorder="1" applyAlignment="1" applyProtection="1">
      <alignment horizontal="center"/>
    </xf>
    <xf numFmtId="0" fontId="6" fillId="0" borderId="73" xfId="89" applyFont="1" applyFill="1" applyBorder="1" applyAlignment="1">
      <alignment horizontal="center" wrapText="1"/>
    </xf>
    <xf numFmtId="176" fontId="40" fillId="0" borderId="73" xfId="0" applyNumberFormat="1" applyFont="1" applyFill="1" applyBorder="1" applyAlignment="1">
      <alignment horizontal="center" vertical="center"/>
    </xf>
    <xf numFmtId="0" fontId="40" fillId="0" borderId="73" xfId="0" applyNumberFormat="1" applyFont="1" applyFill="1" applyBorder="1" applyAlignment="1">
      <alignment horizontal="center" vertical="center"/>
    </xf>
    <xf numFmtId="179" fontId="6" fillId="0" borderId="73" xfId="0" applyNumberFormat="1" applyFont="1" applyFill="1" applyBorder="1" applyAlignment="1">
      <alignment horizontal="center" vertical="center"/>
    </xf>
    <xf numFmtId="0" fontId="40" fillId="0" borderId="73" xfId="19" applyNumberFormat="1" applyFont="1" applyFill="1" applyBorder="1" applyAlignment="1">
      <alignment horizontal="left" vertical="center" wrapText="1"/>
    </xf>
    <xf numFmtId="179" fontId="0" fillId="0" borderId="73" xfId="19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73" xfId="0" applyFill="1" applyBorder="1" applyAlignment="1">
      <alignment vertical="center"/>
    </xf>
    <xf numFmtId="0" fontId="0" fillId="0" borderId="73" xfId="0" applyBorder="1" applyAlignment="1">
      <alignment vertical="center"/>
    </xf>
    <xf numFmtId="0" fontId="6" fillId="0" borderId="73" xfId="89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vertical="center"/>
    </xf>
    <xf numFmtId="0" fontId="0" fillId="0" borderId="53" xfId="0" applyFill="1" applyBorder="1" applyAlignment="1">
      <alignment vertical="center"/>
    </xf>
    <xf numFmtId="179" fontId="0" fillId="0" borderId="54" xfId="0" applyNumberFormat="1" applyFill="1" applyBorder="1" applyAlignment="1">
      <alignment vertical="center"/>
    </xf>
    <xf numFmtId="0" fontId="13" fillId="0" borderId="55" xfId="0" applyFont="1" applyFill="1" applyBorder="1" applyAlignment="1">
      <alignment vertical="center"/>
    </xf>
    <xf numFmtId="0" fontId="14" fillId="0" borderId="56" xfId="0" applyFont="1" applyFill="1" applyBorder="1" applyAlignment="1">
      <alignment vertical="center"/>
    </xf>
    <xf numFmtId="179" fontId="0" fillId="0" borderId="0" xfId="0" applyNumberFormat="1" applyFill="1" applyBorder="1" applyAlignment="1">
      <alignment vertical="center"/>
    </xf>
    <xf numFmtId="0" fontId="0" fillId="0" borderId="73" xfId="0" applyNumberFormat="1" applyFont="1" applyFill="1" applyBorder="1" applyAlignment="1">
      <alignment vertical="center"/>
    </xf>
    <xf numFmtId="177" fontId="0" fillId="0" borderId="73" xfId="0" applyNumberFormat="1" applyFont="1" applyFill="1" applyBorder="1" applyAlignment="1">
      <alignment horizontal="center" vertical="center"/>
    </xf>
    <xf numFmtId="0" fontId="0" fillId="0" borderId="73" xfId="89" applyFont="1" applyFill="1" applyBorder="1" applyAlignment="1">
      <alignment horizontal="center" vertical="center" wrapText="1"/>
    </xf>
    <xf numFmtId="0" fontId="6" fillId="0" borderId="73" xfId="0" applyNumberFormat="1" applyFont="1" applyFill="1" applyBorder="1" applyAlignment="1">
      <alignment horizontal="left" vertical="center" wrapText="1"/>
    </xf>
    <xf numFmtId="0" fontId="40" fillId="0" borderId="73" xfId="0" applyNumberFormat="1" applyFont="1" applyFill="1" applyBorder="1" applyAlignment="1">
      <alignment horizontal="left" vertical="center" wrapText="1"/>
    </xf>
    <xf numFmtId="0" fontId="40" fillId="0" borderId="73" xfId="0" applyNumberFormat="1" applyFont="1" applyFill="1" applyBorder="1" applyAlignment="1">
      <alignment horizontal="center" vertical="center" wrapText="1"/>
    </xf>
    <xf numFmtId="176" fontId="0" fillId="0" borderId="0" xfId="0" applyNumberFormat="1" applyFill="1" applyBorder="1" applyAlignment="1">
      <alignment vertical="center"/>
    </xf>
    <xf numFmtId="178" fontId="0" fillId="0" borderId="0" xfId="0" applyNumberFormat="1" applyFill="1" applyBorder="1" applyAlignment="1">
      <alignment vertical="center"/>
    </xf>
    <xf numFmtId="176" fontId="42" fillId="0" borderId="73" xfId="0" applyNumberFormat="1" applyFont="1" applyFill="1" applyBorder="1" applyAlignment="1">
      <alignment horizontal="left" vertical="center" wrapText="1"/>
    </xf>
    <xf numFmtId="0" fontId="40" fillId="0" borderId="73" xfId="90" applyFont="1" applyBorder="1" applyAlignment="1">
      <alignment vertical="center"/>
    </xf>
    <xf numFmtId="0" fontId="40" fillId="0" borderId="73" xfId="90" applyFont="1" applyBorder="1" applyAlignment="1">
      <alignment vertical="center" wrapText="1"/>
    </xf>
    <xf numFmtId="176" fontId="42" fillId="0" borderId="73" xfId="0" applyNumberFormat="1" applyFont="1" applyFill="1" applyBorder="1" applyAlignment="1">
      <alignment horizontal="center" vertical="center" wrapText="1"/>
    </xf>
    <xf numFmtId="0" fontId="42" fillId="0" borderId="73" xfId="0" applyNumberFormat="1" applyFont="1" applyFill="1" applyBorder="1" applyAlignment="1">
      <alignment horizontal="left" vertical="center" wrapText="1"/>
    </xf>
    <xf numFmtId="0" fontId="0" fillId="0" borderId="73" xfId="87" applyNumberFormat="1" applyFont="1" applyFill="1" applyBorder="1" applyAlignment="1">
      <alignment vertical="center"/>
    </xf>
    <xf numFmtId="0" fontId="6" fillId="0" borderId="73" xfId="87" applyNumberFormat="1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vertical="center" wrapText="1"/>
    </xf>
    <xf numFmtId="0" fontId="7" fillId="0" borderId="25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176" fontId="6" fillId="0" borderId="27" xfId="0" applyNumberFormat="1" applyFont="1" applyFill="1" applyBorder="1" applyAlignment="1">
      <alignment vertical="center"/>
    </xf>
    <xf numFmtId="0" fontId="40" fillId="0" borderId="73" xfId="87" applyNumberFormat="1" applyFont="1" applyFill="1" applyBorder="1" applyAlignment="1">
      <alignment horizontal="left" vertical="center"/>
    </xf>
    <xf numFmtId="0" fontId="0" fillId="0" borderId="71" xfId="0" applyFill="1" applyBorder="1" applyAlignment="1">
      <alignment vertical="center" wrapText="1"/>
    </xf>
    <xf numFmtId="0" fontId="5" fillId="0" borderId="0" xfId="0" applyFont="1" applyFill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0" fillId="0" borderId="70" xfId="0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72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 wrapText="1"/>
    </xf>
    <xf numFmtId="176" fontId="4" fillId="0" borderId="73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 wrapText="1" inden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73" xfId="0" applyFill="1" applyBorder="1" applyAlignment="1">
      <alignment horizontal="center" vertical="center" wrapText="1"/>
    </xf>
    <xf numFmtId="0" fontId="40" fillId="0" borderId="73" xfId="0" applyFont="1" applyFill="1" applyBorder="1" applyAlignment="1">
      <alignment horizontal="center" vertical="center" wrapText="1"/>
    </xf>
    <xf numFmtId="0" fontId="0" fillId="0" borderId="73" xfId="0" applyFill="1" applyBorder="1" applyAlignment="1">
      <alignment horizontal="center" vertical="center" wrapText="1"/>
    </xf>
    <xf numFmtId="176" fontId="1" fillId="0" borderId="73" xfId="0" applyNumberFormat="1" applyFont="1" applyFill="1" applyBorder="1" applyAlignment="1">
      <alignment horizontal="center" vertical="center" shrinkToFit="1"/>
    </xf>
    <xf numFmtId="176" fontId="1" fillId="2" borderId="73" xfId="0" applyNumberFormat="1" applyFont="1" applyFill="1" applyBorder="1" applyAlignment="1">
      <alignment horizontal="center" vertical="center" shrinkToFit="1"/>
    </xf>
    <xf numFmtId="176" fontId="1" fillId="2" borderId="73" xfId="0" applyNumberFormat="1" applyFont="1" applyFill="1" applyBorder="1" applyAlignment="1">
      <alignment horizontal="center" vertical="center" wrapText="1" shrinkToFit="1"/>
    </xf>
    <xf numFmtId="176" fontId="0" fillId="0" borderId="73" xfId="0" applyNumberFormat="1" applyFill="1" applyBorder="1" applyAlignment="1">
      <alignment horizontal="center" vertical="center" wrapText="1"/>
    </xf>
    <xf numFmtId="176" fontId="0" fillId="2" borderId="73" xfId="0" applyNumberFormat="1" applyFill="1" applyBorder="1" applyAlignment="1">
      <alignment horizontal="center" vertical="center" shrinkToFit="1"/>
    </xf>
    <xf numFmtId="176" fontId="0" fillId="0" borderId="73" xfId="0" applyNumberFormat="1" applyFill="1" applyBorder="1" applyAlignment="1">
      <alignment horizontal="center" vertical="center" wrapText="1"/>
    </xf>
    <xf numFmtId="176" fontId="0" fillId="0" borderId="73" xfId="0" applyNumberFormat="1" applyFill="1" applyBorder="1" applyAlignment="1">
      <alignment horizontal="left" vertical="center" wrapText="1"/>
    </xf>
    <xf numFmtId="176" fontId="0" fillId="0" borderId="73" xfId="0" applyNumberFormat="1" applyFill="1" applyBorder="1" applyAlignment="1">
      <alignment horizontal="center" vertical="center" shrinkToFit="1"/>
    </xf>
    <xf numFmtId="176" fontId="1" fillId="0" borderId="18" xfId="0" applyNumberFormat="1" applyFont="1" applyFill="1" applyBorder="1" applyAlignment="1">
      <alignment horizontal="center" vertical="center" shrinkToFit="1"/>
    </xf>
    <xf numFmtId="176" fontId="1" fillId="0" borderId="19" xfId="0" applyNumberFormat="1" applyFont="1" applyFill="1" applyBorder="1" applyAlignment="1">
      <alignment horizontal="center" vertical="center" shrinkToFit="1"/>
    </xf>
    <xf numFmtId="176" fontId="1" fillId="0" borderId="19" xfId="0" applyNumberFormat="1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40" fillId="0" borderId="73" xfId="0" applyFont="1" applyFill="1" applyBorder="1" applyAlignment="1">
      <alignment horizontal="center" vertical="center" wrapText="1"/>
    </xf>
    <xf numFmtId="0" fontId="43" fillId="0" borderId="73" xfId="0" applyFont="1" applyFill="1" applyBorder="1" applyAlignment="1">
      <alignment horizontal="left" vertical="center"/>
    </xf>
    <xf numFmtId="3" fontId="43" fillId="0" borderId="73" xfId="0" applyNumberFormat="1" applyFont="1" applyFill="1" applyBorder="1" applyAlignment="1">
      <alignment horizontal="right" vertical="center"/>
    </xf>
  </cellXfs>
  <cellStyles count="91">
    <cellStyle name="_ET_STYLE_NoName_00_" xfId="11"/>
    <cellStyle name="20% - 强调文字颜色 1 2" xfId="1"/>
    <cellStyle name="20% - 强调文字颜色 2 2" xfId="7"/>
    <cellStyle name="20% - 强调文字颜色 3 2" xfId="5"/>
    <cellStyle name="20% - 强调文字颜色 4 2" xfId="20"/>
    <cellStyle name="20% - 强调文字颜色 5 2" xfId="22"/>
    <cellStyle name="20% - 强调文字颜色 6 2" xfId="23"/>
    <cellStyle name="40% - 强调文字颜色 1 2" xfId="6"/>
    <cellStyle name="40% - 强调文字颜色 2 2" xfId="17"/>
    <cellStyle name="40% - 强调文字颜色 3 2" xfId="25"/>
    <cellStyle name="40% - 强调文字颜色 4 2" xfId="15"/>
    <cellStyle name="40% - 强调文字颜色 5 2" xfId="27"/>
    <cellStyle name="40% - 强调文字颜色 6 2" xfId="28"/>
    <cellStyle name="60% - 强调文字颜色 1 2" xfId="29"/>
    <cellStyle name="60% - 强调文字颜色 2 2" xfId="14"/>
    <cellStyle name="60% - 强调文字颜色 3 2" xfId="30"/>
    <cellStyle name="60% - 强调文字颜色 4 2" xfId="31"/>
    <cellStyle name="60% - 强调文字颜色 5 2" xfId="32"/>
    <cellStyle name="60% - 强调文字颜色 6 2" xfId="33"/>
    <cellStyle name="ColLevel_1" xfId="34"/>
    <cellStyle name="RowLevel_1" xfId="36"/>
    <cellStyle name="百分比 2" xfId="37"/>
    <cellStyle name="标题 1 2" xfId="38"/>
    <cellStyle name="标题 2 2" xfId="39"/>
    <cellStyle name="标题 3 2" xfId="40"/>
    <cellStyle name="标题 4 2" xfId="10"/>
    <cellStyle name="标题 5" xfId="41"/>
    <cellStyle name="标题 6" xfId="42"/>
    <cellStyle name="差 2" xfId="43"/>
    <cellStyle name="差_保定市2015年预算表格（八张全表不含定州）" xfId="13"/>
    <cellStyle name="差_部门基本支出预算统计表2016发海娟" xfId="44"/>
    <cellStyle name="常规" xfId="0" builtinId="0"/>
    <cellStyle name="常规 10" xfId="45"/>
    <cellStyle name="常规 11" xfId="46"/>
    <cellStyle name="常规 12" xfId="47"/>
    <cellStyle name="常规 13" xfId="48"/>
    <cellStyle name="常规 13 2" xfId="86"/>
    <cellStyle name="常规 14" xfId="49"/>
    <cellStyle name="常规 2" xfId="2"/>
    <cellStyle name="常规 2 2" xfId="50"/>
    <cellStyle name="常规 2 2 5" xfId="51"/>
    <cellStyle name="常规 2 3" xfId="89"/>
    <cellStyle name="常规 2 3 3" xfId="52"/>
    <cellStyle name="常规 2 3 4" xfId="53"/>
    <cellStyle name="常规 2 5 2" xfId="55"/>
    <cellStyle name="常规 2 6" xfId="56"/>
    <cellStyle name="常规 2 7" xfId="57"/>
    <cellStyle name="常规 2_保定市2015年预算表格（八张全表不含定州）" xfId="24"/>
    <cellStyle name="常规 3" xfId="19"/>
    <cellStyle name="常规 3 2 2 2" xfId="58"/>
    <cellStyle name="常规 3 2 2 3" xfId="59"/>
    <cellStyle name="常规 3 2 3" xfId="60"/>
    <cellStyle name="常规 3 2 4" xfId="61"/>
    <cellStyle name="常规 3 3" xfId="62"/>
    <cellStyle name="常规 3 4" xfId="63"/>
    <cellStyle name="常规 3 5" xfId="65"/>
    <cellStyle name="常规 3_保定市2015年预算表格（八张全表不含定州）" xfId="16"/>
    <cellStyle name="常规 4" xfId="66"/>
    <cellStyle name="常规 4 2 2" xfId="67"/>
    <cellStyle name="常规 4 3 3" xfId="90"/>
    <cellStyle name="常规 4 5" xfId="69"/>
    <cellStyle name="常规 5" xfId="12"/>
    <cellStyle name="常规 5 3" xfId="70"/>
    <cellStyle name="常规 5 4" xfId="71"/>
    <cellStyle name="常规 5 5" xfId="72"/>
    <cellStyle name="常规 6" xfId="8"/>
    <cellStyle name="常规 7" xfId="73"/>
    <cellStyle name="常规 8" xfId="74"/>
    <cellStyle name="常规 9" xfId="75"/>
    <cellStyle name="常规_社保2015预算" xfId="87"/>
    <cellStyle name="常规_社保2015预算_预算调整汇总表（第二次调整方案一附表）" xfId="88"/>
    <cellStyle name="好 2" xfId="76"/>
    <cellStyle name="好_保定市2015年预算表格（八张全表不含定州）" xfId="3"/>
    <cellStyle name="好_部门基本支出预算统计表2016发海娟" xfId="77"/>
    <cellStyle name="汇总 2" xfId="78"/>
    <cellStyle name="计算 2" xfId="4"/>
    <cellStyle name="检查单元格 2" xfId="26"/>
    <cellStyle name="解释性文本 2" xfId="9"/>
    <cellStyle name="警告文本 2" xfId="79"/>
    <cellStyle name="链接单元格 2" xfId="80"/>
    <cellStyle name="强调文字颜色 1 2" xfId="35"/>
    <cellStyle name="强调文字颜色 2 2" xfId="81"/>
    <cellStyle name="强调文字颜色 3 2" xfId="82"/>
    <cellStyle name="强调文字颜色 4 2" xfId="54"/>
    <cellStyle name="强调文字颜色 5 2" xfId="64"/>
    <cellStyle name="强调文字颜色 6 2" xfId="68"/>
    <cellStyle name="适中 2" xfId="21"/>
    <cellStyle name="输出 2" xfId="18"/>
    <cellStyle name="输入 2" xfId="83"/>
    <cellStyle name="注释 2" xfId="84"/>
    <cellStyle name="注释 3" xfId="8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round/>
        </a:ln>
      </a:spPr>
      <a:bodyPr vertOverflow="clip" horzOverflow="clip" vert="horz" wrap="square" lIns="91440" tIns="45720" rIns="91440" bIns="45720" anchor="t" anchorCtr="0">
        <a:prstTxWarp prst="textNoShape">
          <a:avLst/>
        </a:prstTxWarp>
      </a:bodyPr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G34"/>
  <sheetViews>
    <sheetView showZeros="0" tabSelected="1" topLeftCell="A2" zoomScale="90" zoomScaleNormal="90" workbookViewId="0">
      <selection activeCell="M19" sqref="M19"/>
    </sheetView>
  </sheetViews>
  <sheetFormatPr defaultColWidth="8.75" defaultRowHeight="24" customHeight="1"/>
  <cols>
    <col min="1" max="1" width="35.25" style="21" customWidth="1"/>
    <col min="2" max="2" width="16.5" style="9" hidden="1" customWidth="1"/>
    <col min="3" max="3" width="18.5" style="9" hidden="1" customWidth="1"/>
    <col min="4" max="4" width="16.25" style="9" hidden="1" customWidth="1"/>
    <col min="5" max="5" width="13" style="9" hidden="1" customWidth="1"/>
    <col min="6" max="6" width="21.25" style="9" hidden="1" customWidth="1"/>
    <col min="7" max="7" width="17.375" style="22" hidden="1" customWidth="1"/>
    <col min="8" max="8" width="9" style="10" hidden="1" customWidth="1"/>
    <col min="9" max="9" width="22.25" style="10" customWidth="1"/>
    <col min="10" max="10" width="22.75" style="10" customWidth="1"/>
    <col min="11" max="214" width="9" style="10" customWidth="1"/>
    <col min="215" max="16384" width="8.75" style="93"/>
  </cols>
  <sheetData>
    <row r="1" spans="1:215" ht="24" customHeight="1">
      <c r="A1" s="21" t="s">
        <v>0</v>
      </c>
    </row>
    <row r="2" spans="1:215" ht="24" customHeight="1">
      <c r="A2" s="160" t="s">
        <v>296</v>
      </c>
      <c r="B2" s="160"/>
      <c r="C2" s="160"/>
      <c r="D2" s="160"/>
      <c r="E2" s="160"/>
      <c r="F2" s="160"/>
      <c r="G2" s="160"/>
      <c r="H2" s="160"/>
      <c r="I2" s="160"/>
      <c r="J2" s="160"/>
    </row>
    <row r="3" spans="1:215" ht="24" customHeight="1">
      <c r="G3" s="9"/>
      <c r="H3" s="9"/>
      <c r="I3" s="9"/>
      <c r="J3" s="27" t="s">
        <v>1</v>
      </c>
      <c r="HG3" s="10"/>
    </row>
    <row r="4" spans="1:215" ht="37.5" customHeight="1">
      <c r="A4" s="110" t="s">
        <v>2</v>
      </c>
      <c r="B4" s="65" t="s">
        <v>3</v>
      </c>
      <c r="C4" s="65" t="s">
        <v>4</v>
      </c>
      <c r="D4" s="65" t="s">
        <v>5</v>
      </c>
      <c r="E4" s="65" t="s">
        <v>6</v>
      </c>
      <c r="F4" s="15" t="s">
        <v>7</v>
      </c>
      <c r="G4" s="15" t="s">
        <v>8</v>
      </c>
      <c r="H4" s="15" t="s">
        <v>8</v>
      </c>
      <c r="I4" s="112" t="s">
        <v>141</v>
      </c>
      <c r="J4" s="112" t="s">
        <v>297</v>
      </c>
      <c r="HG4" s="10"/>
    </row>
    <row r="5" spans="1:215" ht="24" customHeight="1">
      <c r="A5" s="113" t="s">
        <v>9</v>
      </c>
      <c r="B5" s="16">
        <f t="shared" ref="B5:H5" si="0">SUM(B6:B18)</f>
        <v>294393.09999999998</v>
      </c>
      <c r="C5" s="16">
        <f t="shared" si="0"/>
        <v>296285</v>
      </c>
      <c r="D5" s="16">
        <f t="shared" si="0"/>
        <v>329000.25</v>
      </c>
      <c r="E5" s="16">
        <f t="shared" si="0"/>
        <v>77280.2</v>
      </c>
      <c r="F5" s="16">
        <f t="shared" si="0"/>
        <v>86554</v>
      </c>
      <c r="G5" s="16">
        <f t="shared" si="0"/>
        <v>80425</v>
      </c>
      <c r="H5" s="16">
        <f t="shared" si="0"/>
        <v>78080</v>
      </c>
      <c r="I5" s="114">
        <v>90881.836775000003</v>
      </c>
      <c r="J5" s="115">
        <v>-4.3</v>
      </c>
      <c r="K5" s="28"/>
      <c r="HG5" s="10"/>
    </row>
    <row r="6" spans="1:215" ht="24" customHeight="1">
      <c r="A6" s="113" t="s">
        <v>10</v>
      </c>
      <c r="B6" s="14">
        <v>107971.85</v>
      </c>
      <c r="C6" s="98">
        <v>112643</v>
      </c>
      <c r="D6" s="14">
        <v>129710</v>
      </c>
      <c r="E6" s="98">
        <v>24507.4</v>
      </c>
      <c r="F6" s="23">
        <f>27448+333</f>
        <v>27781</v>
      </c>
      <c r="G6" s="98">
        <f>22715</f>
        <v>22715</v>
      </c>
      <c r="H6" s="98">
        <f>22715-1944</f>
        <v>20771</v>
      </c>
      <c r="I6" s="117">
        <v>20500</v>
      </c>
      <c r="J6" s="116">
        <v>5.3</v>
      </c>
      <c r="K6" s="28"/>
      <c r="HG6" s="10"/>
    </row>
    <row r="7" spans="1:215" ht="24" customHeight="1">
      <c r="A7" s="113" t="s">
        <v>11</v>
      </c>
      <c r="B7" s="14">
        <v>24000</v>
      </c>
      <c r="C7" s="98">
        <v>26307</v>
      </c>
      <c r="D7" s="14">
        <v>27000</v>
      </c>
      <c r="E7" s="98">
        <v>3614.6</v>
      </c>
      <c r="F7" s="23">
        <f>4048+100</f>
        <v>4148</v>
      </c>
      <c r="G7" s="98">
        <f>3377</f>
        <v>3377</v>
      </c>
      <c r="H7" s="98">
        <f>3377-338</f>
        <v>3039</v>
      </c>
      <c r="I7" s="117">
        <v>3700</v>
      </c>
      <c r="J7" s="116">
        <v>1.5</v>
      </c>
      <c r="K7" s="28"/>
      <c r="HG7" s="10"/>
    </row>
    <row r="8" spans="1:215" ht="24" customHeight="1">
      <c r="A8" s="113" t="s">
        <v>12</v>
      </c>
      <c r="B8" s="14">
        <v>3099.9</v>
      </c>
      <c r="C8" s="98">
        <v>4155</v>
      </c>
      <c r="D8" s="14">
        <v>3099.9</v>
      </c>
      <c r="E8" s="98">
        <v>911.8</v>
      </c>
      <c r="F8" s="23">
        <f>1021+100</f>
        <v>1121</v>
      </c>
      <c r="G8" s="98">
        <f>942</f>
        <v>942</v>
      </c>
      <c r="H8" s="98">
        <f>942-63</f>
        <v>879</v>
      </c>
      <c r="I8" s="117">
        <v>1150</v>
      </c>
      <c r="J8" s="116">
        <v>4.8</v>
      </c>
      <c r="K8" s="28"/>
      <c r="HG8" s="10"/>
    </row>
    <row r="9" spans="1:215" ht="24" customHeight="1">
      <c r="A9" s="113" t="s">
        <v>13</v>
      </c>
      <c r="B9" s="14">
        <v>595</v>
      </c>
      <c r="C9" s="98">
        <v>657</v>
      </c>
      <c r="D9" s="14">
        <v>595</v>
      </c>
      <c r="E9" s="98">
        <v>4382.7</v>
      </c>
      <c r="F9" s="23">
        <f>4909+100</f>
        <v>5009</v>
      </c>
      <c r="G9" s="98">
        <v>139</v>
      </c>
      <c r="H9" s="98">
        <v>139</v>
      </c>
      <c r="I9" s="117">
        <v>60</v>
      </c>
      <c r="J9" s="116">
        <v>11.1</v>
      </c>
      <c r="K9" s="28"/>
      <c r="HG9" s="10"/>
    </row>
    <row r="10" spans="1:215" ht="24" customHeight="1">
      <c r="A10" s="113" t="s">
        <v>14</v>
      </c>
      <c r="B10" s="14">
        <v>63895</v>
      </c>
      <c r="C10" s="98">
        <v>71556</v>
      </c>
      <c r="D10" s="14">
        <v>73895</v>
      </c>
      <c r="E10" s="98">
        <v>3190.9</v>
      </c>
      <c r="F10" s="23">
        <f>3574+100</f>
        <v>3674</v>
      </c>
      <c r="G10" s="98">
        <v>3403</v>
      </c>
      <c r="H10" s="98">
        <v>3403</v>
      </c>
      <c r="I10" s="117">
        <v>3939.8367750000002</v>
      </c>
      <c r="J10" s="116">
        <v>2.7</v>
      </c>
      <c r="K10" s="28"/>
      <c r="HG10" s="10"/>
    </row>
    <row r="11" spans="1:215" ht="24" customHeight="1">
      <c r="A11" s="113" t="s">
        <v>15</v>
      </c>
      <c r="B11" s="14">
        <v>12600</v>
      </c>
      <c r="C11" s="98">
        <v>12143</v>
      </c>
      <c r="D11" s="14">
        <v>12600</v>
      </c>
      <c r="E11" s="98">
        <v>206</v>
      </c>
      <c r="F11" s="23">
        <v>231</v>
      </c>
      <c r="G11" s="98">
        <v>2626</v>
      </c>
      <c r="H11" s="98">
        <v>2626</v>
      </c>
      <c r="I11" s="117">
        <v>2150</v>
      </c>
      <c r="J11" s="116">
        <v>0.2</v>
      </c>
      <c r="K11" s="28"/>
      <c r="HG11" s="10"/>
    </row>
    <row r="12" spans="1:215" ht="24" customHeight="1">
      <c r="A12" s="113" t="s">
        <v>16</v>
      </c>
      <c r="B12" s="14">
        <v>4080</v>
      </c>
      <c r="C12" s="98">
        <v>3820</v>
      </c>
      <c r="D12" s="14">
        <v>4080</v>
      </c>
      <c r="E12" s="98">
        <v>2360</v>
      </c>
      <c r="F12" s="23">
        <f>2643+100</f>
        <v>2743</v>
      </c>
      <c r="G12" s="98">
        <v>2015</v>
      </c>
      <c r="H12" s="98">
        <v>2015</v>
      </c>
      <c r="I12" s="117">
        <v>2200</v>
      </c>
      <c r="J12" s="116">
        <v>0.2</v>
      </c>
      <c r="K12" s="28"/>
      <c r="HG12" s="10"/>
    </row>
    <row r="13" spans="1:215" ht="24" customHeight="1">
      <c r="A13" s="113" t="s">
        <v>17</v>
      </c>
      <c r="B13" s="14">
        <v>20140</v>
      </c>
      <c r="C13" s="98">
        <v>20324</v>
      </c>
      <c r="D13" s="14">
        <v>20140</v>
      </c>
      <c r="E13" s="98">
        <v>8027.4</v>
      </c>
      <c r="F13" s="23">
        <f>8991-111</f>
        <v>8880</v>
      </c>
      <c r="G13" s="98">
        <v>13722</v>
      </c>
      <c r="H13" s="98">
        <v>13722</v>
      </c>
      <c r="I13" s="117">
        <v>11900</v>
      </c>
      <c r="J13" s="116">
        <v>1.6</v>
      </c>
      <c r="K13" s="28"/>
      <c r="HG13" s="10"/>
    </row>
    <row r="14" spans="1:215" ht="24" customHeight="1">
      <c r="A14" s="113" t="s">
        <v>18</v>
      </c>
      <c r="B14" s="14">
        <v>12561</v>
      </c>
      <c r="C14" s="98">
        <v>4768</v>
      </c>
      <c r="D14" s="14">
        <v>12430</v>
      </c>
      <c r="E14" s="98">
        <v>5753</v>
      </c>
      <c r="F14" s="23">
        <f>6443-111</f>
        <v>6332</v>
      </c>
      <c r="G14" s="98">
        <v>3542</v>
      </c>
      <c r="H14" s="98">
        <v>3542</v>
      </c>
      <c r="I14" s="117">
        <v>3500</v>
      </c>
      <c r="J14" s="116">
        <v>2.2999999999999998</v>
      </c>
      <c r="K14" s="28"/>
      <c r="HG14" s="10"/>
    </row>
    <row r="15" spans="1:215" ht="24" customHeight="1">
      <c r="A15" s="113" t="s">
        <v>298</v>
      </c>
      <c r="B15" s="14">
        <v>5860</v>
      </c>
      <c r="C15" s="98">
        <v>5643</v>
      </c>
      <c r="D15" s="14">
        <v>5860</v>
      </c>
      <c r="E15" s="98">
        <v>5895.4</v>
      </c>
      <c r="F15" s="23">
        <f>6603-111</f>
        <v>6492</v>
      </c>
      <c r="G15" s="98">
        <v>6741</v>
      </c>
      <c r="H15" s="98">
        <v>6741</v>
      </c>
      <c r="I15" s="117">
        <v>7600</v>
      </c>
      <c r="J15" s="116">
        <v>1.1000000000000001</v>
      </c>
      <c r="K15" s="28"/>
      <c r="HG15" s="10"/>
    </row>
    <row r="16" spans="1:215" ht="24" customHeight="1">
      <c r="A16" s="113" t="s">
        <v>299</v>
      </c>
      <c r="B16" s="14">
        <v>26800</v>
      </c>
      <c r="C16" s="98">
        <v>20402</v>
      </c>
      <c r="D16" s="14">
        <v>26800</v>
      </c>
      <c r="E16" s="98">
        <v>3554</v>
      </c>
      <c r="F16" s="23">
        <f>3980+200</f>
        <v>4180</v>
      </c>
      <c r="G16" s="98">
        <v>17262</v>
      </c>
      <c r="H16" s="98">
        <v>17262</v>
      </c>
      <c r="I16" s="117">
        <v>30282</v>
      </c>
      <c r="J16" s="116">
        <v>-15.9</v>
      </c>
      <c r="K16" s="28"/>
      <c r="HG16" s="10"/>
    </row>
    <row r="17" spans="1:215" ht="24" customHeight="1">
      <c r="A17" s="113" t="s">
        <v>300</v>
      </c>
      <c r="B17" s="14">
        <v>12390</v>
      </c>
      <c r="C17" s="98">
        <v>13343</v>
      </c>
      <c r="D17" s="14">
        <v>12390</v>
      </c>
      <c r="E17" s="98">
        <v>14716.6</v>
      </c>
      <c r="F17" s="23">
        <f>16483-700</f>
        <v>15783</v>
      </c>
      <c r="G17" s="98">
        <v>3819</v>
      </c>
      <c r="H17" s="98">
        <v>3819</v>
      </c>
      <c r="I17" s="117">
        <v>3800</v>
      </c>
      <c r="J17" s="116">
        <v>0.8</v>
      </c>
      <c r="K17" s="28"/>
      <c r="HG17" s="10"/>
    </row>
    <row r="18" spans="1:215" ht="24" customHeight="1">
      <c r="A18" s="113" t="s">
        <v>19</v>
      </c>
      <c r="B18" s="14">
        <v>400.35</v>
      </c>
      <c r="C18" s="98">
        <v>524</v>
      </c>
      <c r="D18" s="14">
        <v>400.35</v>
      </c>
      <c r="E18" s="98">
        <v>160.4</v>
      </c>
      <c r="F18" s="23">
        <v>180</v>
      </c>
      <c r="G18" s="98">
        <v>122</v>
      </c>
      <c r="H18" s="98">
        <v>122</v>
      </c>
      <c r="I18" s="117">
        <v>100</v>
      </c>
      <c r="J18" s="116">
        <v>6.4</v>
      </c>
      <c r="K18" s="28"/>
      <c r="HG18" s="10"/>
    </row>
    <row r="19" spans="1:215" ht="24" customHeight="1">
      <c r="A19" s="113" t="s">
        <v>20</v>
      </c>
      <c r="B19" s="16">
        <f t="shared" ref="B19:H19" si="1">SUM(B20:B27)</f>
        <v>137606.57142857142</v>
      </c>
      <c r="C19" s="16">
        <f t="shared" si="1"/>
        <v>172802</v>
      </c>
      <c r="D19" s="16">
        <f t="shared" si="1"/>
        <v>146600</v>
      </c>
      <c r="E19" s="16">
        <f t="shared" si="1"/>
        <v>116311.1</v>
      </c>
      <c r="F19" s="16">
        <f t="shared" si="1"/>
        <v>119621</v>
      </c>
      <c r="G19" s="16">
        <f t="shared" si="1"/>
        <v>116279</v>
      </c>
      <c r="H19" s="16">
        <f t="shared" si="1"/>
        <v>116279</v>
      </c>
      <c r="I19" s="114">
        <v>93321</v>
      </c>
      <c r="J19" s="115">
        <v>16</v>
      </c>
      <c r="K19" s="28"/>
      <c r="HG19" s="10"/>
    </row>
    <row r="20" spans="1:215" ht="24" customHeight="1">
      <c r="A20" s="113" t="s">
        <v>301</v>
      </c>
      <c r="B20" s="24">
        <v>67741.571428571406</v>
      </c>
      <c r="C20" s="106">
        <v>31934</v>
      </c>
      <c r="D20" s="24">
        <v>57743</v>
      </c>
      <c r="E20" s="97">
        <v>23676.3</v>
      </c>
      <c r="F20" s="24">
        <v>23675</v>
      </c>
      <c r="G20" s="97">
        <v>7174</v>
      </c>
      <c r="H20" s="97">
        <v>7174</v>
      </c>
      <c r="I20" s="116">
        <v>5000</v>
      </c>
      <c r="J20" s="116">
        <v>21.4</v>
      </c>
      <c r="K20" s="28"/>
      <c r="HG20" s="10"/>
    </row>
    <row r="21" spans="1:215" ht="24" customHeight="1">
      <c r="A21" s="113" t="s">
        <v>302</v>
      </c>
      <c r="B21" s="24">
        <v>11816</v>
      </c>
      <c r="C21" s="106">
        <v>42414</v>
      </c>
      <c r="D21" s="24">
        <v>13200</v>
      </c>
      <c r="E21" s="97">
        <v>30050</v>
      </c>
      <c r="F21" s="24">
        <v>33362</v>
      </c>
      <c r="G21" s="97">
        <v>34579</v>
      </c>
      <c r="H21" s="97">
        <v>34579</v>
      </c>
      <c r="I21" s="116">
        <v>4900</v>
      </c>
      <c r="J21" s="116">
        <v>19.600000000000001</v>
      </c>
      <c r="K21" s="28"/>
      <c r="HG21" s="10"/>
    </row>
    <row r="22" spans="1:215" ht="24" customHeight="1">
      <c r="A22" s="113" t="s">
        <v>303</v>
      </c>
      <c r="B22" s="24">
        <v>3139</v>
      </c>
      <c r="C22" s="106">
        <v>4270</v>
      </c>
      <c r="D22" s="24">
        <v>4500</v>
      </c>
      <c r="E22" s="97">
        <v>3621</v>
      </c>
      <c r="F22" s="24">
        <v>3621</v>
      </c>
      <c r="G22" s="97">
        <v>2171</v>
      </c>
      <c r="H22" s="97">
        <v>2171</v>
      </c>
      <c r="I22" s="116">
        <v>5000</v>
      </c>
      <c r="J22" s="116">
        <v>96.9</v>
      </c>
      <c r="K22" s="28"/>
      <c r="HG22" s="10"/>
    </row>
    <row r="23" spans="1:215" ht="24" customHeight="1">
      <c r="A23" s="113" t="s">
        <v>21</v>
      </c>
      <c r="B23" s="24"/>
      <c r="C23" s="106"/>
      <c r="D23" s="24"/>
      <c r="E23" s="97"/>
      <c r="F23" s="24"/>
      <c r="G23" s="97">
        <v>27000</v>
      </c>
      <c r="H23" s="97">
        <v>27000</v>
      </c>
      <c r="I23" s="116"/>
      <c r="J23" s="116"/>
      <c r="K23" s="28"/>
      <c r="HG23" s="10"/>
    </row>
    <row r="24" spans="1:215" ht="24" customHeight="1">
      <c r="A24" s="118" t="s">
        <v>304</v>
      </c>
      <c r="B24" s="24">
        <v>52397</v>
      </c>
      <c r="C24" s="106">
        <v>91235</v>
      </c>
      <c r="D24" s="24">
        <v>67657</v>
      </c>
      <c r="E24" s="97">
        <v>55909</v>
      </c>
      <c r="F24" s="24">
        <v>55909</v>
      </c>
      <c r="G24" s="97">
        <v>44208</v>
      </c>
      <c r="H24" s="97">
        <v>44208</v>
      </c>
      <c r="I24" s="116">
        <v>77121</v>
      </c>
      <c r="J24" s="116">
        <v>11.4</v>
      </c>
      <c r="K24" s="28"/>
      <c r="HG24" s="10"/>
    </row>
    <row r="25" spans="1:215" ht="20.100000000000001" hidden="1" customHeight="1">
      <c r="A25" s="113" t="s">
        <v>22</v>
      </c>
      <c r="B25" s="24"/>
      <c r="C25" s="106"/>
      <c r="D25" s="24"/>
      <c r="E25" s="24"/>
      <c r="F25" s="24"/>
      <c r="G25" s="97"/>
      <c r="H25" s="97"/>
      <c r="I25" s="116"/>
      <c r="J25" s="116"/>
      <c r="K25" s="28"/>
      <c r="HG25" s="10"/>
    </row>
    <row r="26" spans="1:215" ht="24" customHeight="1">
      <c r="A26" s="118" t="s">
        <v>305</v>
      </c>
      <c r="B26" s="24">
        <v>513</v>
      </c>
      <c r="C26" s="106">
        <v>58</v>
      </c>
      <c r="D26" s="24">
        <v>500</v>
      </c>
      <c r="E26" s="25">
        <v>524</v>
      </c>
      <c r="F26" s="25">
        <v>524</v>
      </c>
      <c r="G26" s="97">
        <v>397</v>
      </c>
      <c r="H26" s="97">
        <v>397</v>
      </c>
      <c r="I26" s="116">
        <v>800</v>
      </c>
      <c r="J26" s="116">
        <v>151.6</v>
      </c>
      <c r="K26" s="28"/>
      <c r="HG26" s="10"/>
    </row>
    <row r="27" spans="1:215" ht="24" customHeight="1">
      <c r="A27" s="118" t="s">
        <v>306</v>
      </c>
      <c r="B27" s="24">
        <v>2000</v>
      </c>
      <c r="C27" s="106">
        <v>2891</v>
      </c>
      <c r="D27" s="24">
        <v>3000</v>
      </c>
      <c r="E27" s="25">
        <v>2530.8000000000002</v>
      </c>
      <c r="F27" s="23">
        <v>2530</v>
      </c>
      <c r="G27" s="97">
        <v>750</v>
      </c>
      <c r="H27" s="97">
        <v>750</v>
      </c>
      <c r="I27" s="116">
        <v>500</v>
      </c>
      <c r="J27" s="116">
        <v>150</v>
      </c>
      <c r="K27" s="28"/>
      <c r="HG27" s="10"/>
    </row>
    <row r="28" spans="1:215" ht="24" customHeight="1">
      <c r="A28" s="110" t="s">
        <v>307</v>
      </c>
      <c r="B28" s="16">
        <f>B5+B19</f>
        <v>431999.6714285714</v>
      </c>
      <c r="C28" s="16">
        <f>C5+C19</f>
        <v>469087</v>
      </c>
      <c r="D28" s="20">
        <v>475600</v>
      </c>
      <c r="E28" s="16">
        <f>E5+E19</f>
        <v>193591.3</v>
      </c>
      <c r="F28" s="16">
        <f>F5+F19</f>
        <v>206175</v>
      </c>
      <c r="G28" s="16">
        <f>G5+G19</f>
        <v>196704</v>
      </c>
      <c r="H28" s="16">
        <f>H5+H19</f>
        <v>194359</v>
      </c>
      <c r="I28" s="114">
        <v>184202.836775</v>
      </c>
      <c r="J28" s="115">
        <v>5</v>
      </c>
      <c r="K28" s="28"/>
      <c r="HG28" s="10"/>
    </row>
    <row r="29" spans="1:215" ht="24" customHeight="1">
      <c r="A29" s="119" t="s">
        <v>308</v>
      </c>
      <c r="G29" s="26"/>
      <c r="I29" s="120">
        <v>153962.70000000001</v>
      </c>
      <c r="J29" s="120"/>
    </row>
    <row r="30" spans="1:215" ht="24" customHeight="1">
      <c r="A30" s="119" t="s">
        <v>309</v>
      </c>
      <c r="I30" s="121">
        <v>10000</v>
      </c>
      <c r="J30" s="121"/>
    </row>
    <row r="31" spans="1:215" ht="24" customHeight="1">
      <c r="A31" s="119" t="s">
        <v>310</v>
      </c>
      <c r="G31" s="9"/>
      <c r="I31" s="120">
        <v>62000</v>
      </c>
      <c r="J31" s="120"/>
    </row>
    <row r="32" spans="1:215" ht="24" customHeight="1">
      <c r="A32" s="119" t="s">
        <v>27</v>
      </c>
      <c r="I32" s="122">
        <v>63708</v>
      </c>
      <c r="J32" s="121"/>
    </row>
    <row r="33" spans="1:10" ht="24" customHeight="1">
      <c r="A33" s="119" t="s">
        <v>311</v>
      </c>
      <c r="G33" s="9"/>
      <c r="I33" s="122">
        <v>14800</v>
      </c>
      <c r="J33" s="121"/>
    </row>
    <row r="34" spans="1:10" ht="24" customHeight="1">
      <c r="A34" s="123" t="s">
        <v>312</v>
      </c>
      <c r="I34" s="114">
        <v>488673.53677499999</v>
      </c>
      <c r="J34" s="121"/>
    </row>
  </sheetData>
  <mergeCells count="1">
    <mergeCell ref="A2:J2"/>
  </mergeCells>
  <phoneticPr fontId="0" type="noConversion"/>
  <printOptions horizontalCentered="1"/>
  <pageMargins left="0.54999998235327052" right="0.54999998235327052" top="0.59027779759384524" bottom="0.59027779759384524" header="0.51111109613433603" footer="0.51111109613433603"/>
  <pageSetup paperSize="9"/>
  <extLst>
    <ext uri="{2D9387EB-5337-4D45-933B-B4D357D02E09}">
      <gutter val="0.0" pos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19"/>
  <sheetViews>
    <sheetView zoomScale="90" zoomScaleNormal="90" workbookViewId="0">
      <selection activeCell="D11" sqref="D11"/>
    </sheetView>
  </sheetViews>
  <sheetFormatPr defaultColWidth="9" defaultRowHeight="13.5"/>
  <cols>
    <col min="1" max="1" width="39.625" style="29" customWidth="1"/>
    <col min="2" max="2" width="52.25" style="29" customWidth="1"/>
    <col min="3" max="256" width="9" style="29"/>
    <col min="257" max="257" width="39.625" style="29" customWidth="1"/>
    <col min="258" max="258" width="52.25" style="29" customWidth="1"/>
    <col min="259" max="512" width="9" style="29"/>
    <col min="513" max="513" width="39.625" style="29" customWidth="1"/>
    <col min="514" max="514" width="52.25" style="29" customWidth="1"/>
    <col min="515" max="768" width="9" style="29"/>
    <col min="769" max="769" width="39.625" style="29" customWidth="1"/>
    <col min="770" max="770" width="52.25" style="29" customWidth="1"/>
    <col min="771" max="1024" width="9" style="29"/>
    <col min="1025" max="1025" width="39.625" style="29" customWidth="1"/>
    <col min="1026" max="1026" width="52.25" style="29" customWidth="1"/>
    <col min="1027" max="1280" width="9" style="29"/>
    <col min="1281" max="1281" width="39.625" style="29" customWidth="1"/>
    <col min="1282" max="1282" width="52.25" style="29" customWidth="1"/>
    <col min="1283" max="1536" width="9" style="29"/>
    <col min="1537" max="1537" width="39.625" style="29" customWidth="1"/>
    <col min="1538" max="1538" width="52.25" style="29" customWidth="1"/>
    <col min="1539" max="1792" width="9" style="29"/>
    <col min="1793" max="1793" width="39.625" style="29" customWidth="1"/>
    <col min="1794" max="1794" width="52.25" style="29" customWidth="1"/>
    <col min="1795" max="2048" width="9" style="29"/>
    <col min="2049" max="2049" width="39.625" style="29" customWidth="1"/>
    <col min="2050" max="2050" width="52.25" style="29" customWidth="1"/>
    <col min="2051" max="2304" width="9" style="29"/>
    <col min="2305" max="2305" width="39.625" style="29" customWidth="1"/>
    <col min="2306" max="2306" width="52.25" style="29" customWidth="1"/>
    <col min="2307" max="2560" width="9" style="29"/>
    <col min="2561" max="2561" width="39.625" style="29" customWidth="1"/>
    <col min="2562" max="2562" width="52.25" style="29" customWidth="1"/>
    <col min="2563" max="2816" width="9" style="29"/>
    <col min="2817" max="2817" width="39.625" style="29" customWidth="1"/>
    <col min="2818" max="2818" width="52.25" style="29" customWidth="1"/>
    <col min="2819" max="3072" width="9" style="29"/>
    <col min="3073" max="3073" width="39.625" style="29" customWidth="1"/>
    <col min="3074" max="3074" width="52.25" style="29" customWidth="1"/>
    <col min="3075" max="3328" width="9" style="29"/>
    <col min="3329" max="3329" width="39.625" style="29" customWidth="1"/>
    <col min="3330" max="3330" width="52.25" style="29" customWidth="1"/>
    <col min="3331" max="3584" width="9" style="29"/>
    <col min="3585" max="3585" width="39.625" style="29" customWidth="1"/>
    <col min="3586" max="3586" width="52.25" style="29" customWidth="1"/>
    <col min="3587" max="3840" width="9" style="29"/>
    <col min="3841" max="3841" width="39.625" style="29" customWidth="1"/>
    <col min="3842" max="3842" width="52.25" style="29" customWidth="1"/>
    <col min="3843" max="4096" width="9" style="29"/>
    <col min="4097" max="4097" width="39.625" style="29" customWidth="1"/>
    <col min="4098" max="4098" width="52.25" style="29" customWidth="1"/>
    <col min="4099" max="4352" width="9" style="29"/>
    <col min="4353" max="4353" width="39.625" style="29" customWidth="1"/>
    <col min="4354" max="4354" width="52.25" style="29" customWidth="1"/>
    <col min="4355" max="4608" width="9" style="29"/>
    <col min="4609" max="4609" width="39.625" style="29" customWidth="1"/>
    <col min="4610" max="4610" width="52.25" style="29" customWidth="1"/>
    <col min="4611" max="4864" width="9" style="29"/>
    <col min="4865" max="4865" width="39.625" style="29" customWidth="1"/>
    <col min="4866" max="4866" width="52.25" style="29" customWidth="1"/>
    <col min="4867" max="5120" width="9" style="29"/>
    <col min="5121" max="5121" width="39.625" style="29" customWidth="1"/>
    <col min="5122" max="5122" width="52.25" style="29" customWidth="1"/>
    <col min="5123" max="5376" width="9" style="29"/>
    <col min="5377" max="5377" width="39.625" style="29" customWidth="1"/>
    <col min="5378" max="5378" width="52.25" style="29" customWidth="1"/>
    <col min="5379" max="5632" width="9" style="29"/>
    <col min="5633" max="5633" width="39.625" style="29" customWidth="1"/>
    <col min="5634" max="5634" width="52.25" style="29" customWidth="1"/>
    <col min="5635" max="5888" width="9" style="29"/>
    <col min="5889" max="5889" width="39.625" style="29" customWidth="1"/>
    <col min="5890" max="5890" width="52.25" style="29" customWidth="1"/>
    <col min="5891" max="6144" width="9" style="29"/>
    <col min="6145" max="6145" width="39.625" style="29" customWidth="1"/>
    <col min="6146" max="6146" width="52.25" style="29" customWidth="1"/>
    <col min="6147" max="6400" width="9" style="29"/>
    <col min="6401" max="6401" width="39.625" style="29" customWidth="1"/>
    <col min="6402" max="6402" width="52.25" style="29" customWidth="1"/>
    <col min="6403" max="6656" width="9" style="29"/>
    <col min="6657" max="6657" width="39.625" style="29" customWidth="1"/>
    <col min="6658" max="6658" width="52.25" style="29" customWidth="1"/>
    <col min="6659" max="6912" width="9" style="29"/>
    <col min="6913" max="6913" width="39.625" style="29" customWidth="1"/>
    <col min="6914" max="6914" width="52.25" style="29" customWidth="1"/>
    <col min="6915" max="7168" width="9" style="29"/>
    <col min="7169" max="7169" width="39.625" style="29" customWidth="1"/>
    <col min="7170" max="7170" width="52.25" style="29" customWidth="1"/>
    <col min="7171" max="7424" width="9" style="29"/>
    <col min="7425" max="7425" width="39.625" style="29" customWidth="1"/>
    <col min="7426" max="7426" width="52.25" style="29" customWidth="1"/>
    <col min="7427" max="7680" width="9" style="29"/>
    <col min="7681" max="7681" width="39.625" style="29" customWidth="1"/>
    <col min="7682" max="7682" width="52.25" style="29" customWidth="1"/>
    <col min="7683" max="7936" width="9" style="29"/>
    <col min="7937" max="7937" width="39.625" style="29" customWidth="1"/>
    <col min="7938" max="7938" width="52.25" style="29" customWidth="1"/>
    <col min="7939" max="8192" width="9" style="29"/>
    <col min="8193" max="8193" width="39.625" style="29" customWidth="1"/>
    <col min="8194" max="8194" width="52.25" style="29" customWidth="1"/>
    <col min="8195" max="8448" width="9" style="29"/>
    <col min="8449" max="8449" width="39.625" style="29" customWidth="1"/>
    <col min="8450" max="8450" width="52.25" style="29" customWidth="1"/>
    <col min="8451" max="8704" width="9" style="29"/>
    <col min="8705" max="8705" width="39.625" style="29" customWidth="1"/>
    <col min="8706" max="8706" width="52.25" style="29" customWidth="1"/>
    <col min="8707" max="8960" width="9" style="29"/>
    <col min="8961" max="8961" width="39.625" style="29" customWidth="1"/>
    <col min="8962" max="8962" width="52.25" style="29" customWidth="1"/>
    <col min="8963" max="9216" width="9" style="29"/>
    <col min="9217" max="9217" width="39.625" style="29" customWidth="1"/>
    <col min="9218" max="9218" width="52.25" style="29" customWidth="1"/>
    <col min="9219" max="9472" width="9" style="29"/>
    <col min="9473" max="9473" width="39.625" style="29" customWidth="1"/>
    <col min="9474" max="9474" width="52.25" style="29" customWidth="1"/>
    <col min="9475" max="9728" width="9" style="29"/>
    <col min="9729" max="9729" width="39.625" style="29" customWidth="1"/>
    <col min="9730" max="9730" width="52.25" style="29" customWidth="1"/>
    <col min="9731" max="9984" width="9" style="29"/>
    <col min="9985" max="9985" width="39.625" style="29" customWidth="1"/>
    <col min="9986" max="9986" width="52.25" style="29" customWidth="1"/>
    <col min="9987" max="10240" width="9" style="29"/>
    <col min="10241" max="10241" width="39.625" style="29" customWidth="1"/>
    <col min="10242" max="10242" width="52.25" style="29" customWidth="1"/>
    <col min="10243" max="10496" width="9" style="29"/>
    <col min="10497" max="10497" width="39.625" style="29" customWidth="1"/>
    <col min="10498" max="10498" width="52.25" style="29" customWidth="1"/>
    <col min="10499" max="10752" width="9" style="29"/>
    <col min="10753" max="10753" width="39.625" style="29" customWidth="1"/>
    <col min="10754" max="10754" width="52.25" style="29" customWidth="1"/>
    <col min="10755" max="11008" width="9" style="29"/>
    <col min="11009" max="11009" width="39.625" style="29" customWidth="1"/>
    <col min="11010" max="11010" width="52.25" style="29" customWidth="1"/>
    <col min="11011" max="11264" width="9" style="29"/>
    <col min="11265" max="11265" width="39.625" style="29" customWidth="1"/>
    <col min="11266" max="11266" width="52.25" style="29" customWidth="1"/>
    <col min="11267" max="11520" width="9" style="29"/>
    <col min="11521" max="11521" width="39.625" style="29" customWidth="1"/>
    <col min="11522" max="11522" width="52.25" style="29" customWidth="1"/>
    <col min="11523" max="11776" width="9" style="29"/>
    <col min="11777" max="11777" width="39.625" style="29" customWidth="1"/>
    <col min="11778" max="11778" width="52.25" style="29" customWidth="1"/>
    <col min="11779" max="12032" width="9" style="29"/>
    <col min="12033" max="12033" width="39.625" style="29" customWidth="1"/>
    <col min="12034" max="12034" width="52.25" style="29" customWidth="1"/>
    <col min="12035" max="12288" width="9" style="29"/>
    <col min="12289" max="12289" width="39.625" style="29" customWidth="1"/>
    <col min="12290" max="12290" width="52.25" style="29" customWidth="1"/>
    <col min="12291" max="12544" width="9" style="29"/>
    <col min="12545" max="12545" width="39.625" style="29" customWidth="1"/>
    <col min="12546" max="12546" width="52.25" style="29" customWidth="1"/>
    <col min="12547" max="12800" width="9" style="29"/>
    <col min="12801" max="12801" width="39.625" style="29" customWidth="1"/>
    <col min="12802" max="12802" width="52.25" style="29" customWidth="1"/>
    <col min="12803" max="13056" width="9" style="29"/>
    <col min="13057" max="13057" width="39.625" style="29" customWidth="1"/>
    <col min="13058" max="13058" width="52.25" style="29" customWidth="1"/>
    <col min="13059" max="13312" width="9" style="29"/>
    <col min="13313" max="13313" width="39.625" style="29" customWidth="1"/>
    <col min="13314" max="13314" width="52.25" style="29" customWidth="1"/>
    <col min="13315" max="13568" width="9" style="29"/>
    <col min="13569" max="13569" width="39.625" style="29" customWidth="1"/>
    <col min="13570" max="13570" width="52.25" style="29" customWidth="1"/>
    <col min="13571" max="13824" width="9" style="29"/>
    <col min="13825" max="13825" width="39.625" style="29" customWidth="1"/>
    <col min="13826" max="13826" width="52.25" style="29" customWidth="1"/>
    <col min="13827" max="14080" width="9" style="29"/>
    <col min="14081" max="14081" width="39.625" style="29" customWidth="1"/>
    <col min="14082" max="14082" width="52.25" style="29" customWidth="1"/>
    <col min="14083" max="14336" width="9" style="29"/>
    <col min="14337" max="14337" width="39.625" style="29" customWidth="1"/>
    <col min="14338" max="14338" width="52.25" style="29" customWidth="1"/>
    <col min="14339" max="14592" width="9" style="29"/>
    <col min="14593" max="14593" width="39.625" style="29" customWidth="1"/>
    <col min="14594" max="14594" width="52.25" style="29" customWidth="1"/>
    <col min="14595" max="14848" width="9" style="29"/>
    <col min="14849" max="14849" width="39.625" style="29" customWidth="1"/>
    <col min="14850" max="14850" width="52.25" style="29" customWidth="1"/>
    <col min="14851" max="15104" width="9" style="29"/>
    <col min="15105" max="15105" width="39.625" style="29" customWidth="1"/>
    <col min="15106" max="15106" width="52.25" style="29" customWidth="1"/>
    <col min="15107" max="15360" width="9" style="29"/>
    <col min="15361" max="15361" width="39.625" style="29" customWidth="1"/>
    <col min="15362" max="15362" width="52.25" style="29" customWidth="1"/>
    <col min="15363" max="15616" width="9" style="29"/>
    <col min="15617" max="15617" width="39.625" style="29" customWidth="1"/>
    <col min="15618" max="15618" width="52.25" style="29" customWidth="1"/>
    <col min="15619" max="15872" width="9" style="29"/>
    <col min="15873" max="15873" width="39.625" style="29" customWidth="1"/>
    <col min="15874" max="15874" width="52.25" style="29" customWidth="1"/>
    <col min="15875" max="16128" width="9" style="29"/>
    <col min="16129" max="16129" width="39.625" style="29" customWidth="1"/>
    <col min="16130" max="16130" width="52.25" style="29" customWidth="1"/>
    <col min="16131" max="16384" width="9" style="29"/>
  </cols>
  <sheetData>
    <row r="1" spans="1:2" s="77" customFormat="1" ht="21.75" customHeight="1">
      <c r="A1" s="77" t="s">
        <v>165</v>
      </c>
    </row>
    <row r="2" spans="1:2" s="77" customFormat="1" ht="36" customHeight="1">
      <c r="A2" s="165" t="s">
        <v>166</v>
      </c>
      <c r="B2" s="165"/>
    </row>
    <row r="3" spans="1:2" s="77" customFormat="1" ht="21.75" customHeight="1">
      <c r="A3" s="81"/>
      <c r="B3" s="80" t="s">
        <v>1</v>
      </c>
    </row>
    <row r="4" spans="1:2" s="77" customFormat="1" ht="21.75" customHeight="1">
      <c r="A4" s="79" t="s">
        <v>122</v>
      </c>
      <c r="B4" s="79" t="s">
        <v>141</v>
      </c>
    </row>
    <row r="5" spans="1:2" s="77" customFormat="1" ht="21.75" customHeight="1">
      <c r="A5" s="79" t="s">
        <v>125</v>
      </c>
      <c r="B5" s="79"/>
    </row>
    <row r="6" spans="1:2" s="77" customFormat="1" ht="21.75" customHeight="1">
      <c r="A6" s="79" t="s">
        <v>126</v>
      </c>
      <c r="B6" s="79"/>
    </row>
    <row r="7" spans="1:2" s="77" customFormat="1" ht="21.75" customHeight="1">
      <c r="A7" s="79" t="s">
        <v>127</v>
      </c>
      <c r="B7" s="79"/>
    </row>
    <row r="8" spans="1:2" s="77" customFormat="1" ht="21.75" customHeight="1">
      <c r="A8" s="79" t="s">
        <v>128</v>
      </c>
      <c r="B8" s="79"/>
    </row>
    <row r="9" spans="1:2" s="77" customFormat="1" ht="21.75" customHeight="1">
      <c r="A9" s="79" t="s">
        <v>129</v>
      </c>
      <c r="B9" s="79"/>
    </row>
    <row r="10" spans="1:2" s="77" customFormat="1" ht="21.75" customHeight="1">
      <c r="A10" s="79" t="s">
        <v>130</v>
      </c>
      <c r="B10" s="79"/>
    </row>
    <row r="11" spans="1:2" s="77" customFormat="1" ht="21.75" customHeight="1">
      <c r="A11" s="79" t="s">
        <v>131</v>
      </c>
      <c r="B11" s="79"/>
    </row>
    <row r="12" spans="1:2" s="77" customFormat="1" ht="21.75" customHeight="1">
      <c r="A12" s="79" t="s">
        <v>132</v>
      </c>
      <c r="B12" s="78"/>
    </row>
    <row r="13" spans="1:2" s="77" customFormat="1" ht="21.75" customHeight="1">
      <c r="A13" s="79" t="s">
        <v>133</v>
      </c>
      <c r="B13" s="78"/>
    </row>
    <row r="14" spans="1:2" s="77" customFormat="1" ht="21.75" customHeight="1">
      <c r="A14" s="79" t="s">
        <v>134</v>
      </c>
      <c r="B14" s="78"/>
    </row>
    <row r="15" spans="1:2" s="77" customFormat="1" ht="21.75" customHeight="1">
      <c r="A15" s="79" t="s">
        <v>135</v>
      </c>
      <c r="B15" s="78"/>
    </row>
    <row r="16" spans="1:2" s="77" customFormat="1" ht="21.75" customHeight="1">
      <c r="A16" s="79" t="s">
        <v>136</v>
      </c>
      <c r="B16" s="78"/>
    </row>
    <row r="17" spans="1:2" s="77" customFormat="1" ht="21.75" customHeight="1">
      <c r="A17" s="79" t="s">
        <v>23</v>
      </c>
      <c r="B17" s="78"/>
    </row>
    <row r="18" spans="1:2" s="77" customFormat="1" ht="21.75" customHeight="1">
      <c r="A18" s="77" t="s">
        <v>167</v>
      </c>
    </row>
    <row r="19" spans="1:2" s="77" customFormat="1" ht="21.75" customHeight="1"/>
  </sheetData>
  <mergeCells count="1">
    <mergeCell ref="A2:B2"/>
  </mergeCells>
  <phoneticPr fontId="0" type="noConversion"/>
  <pageMargins left="0.70069446338443309" right="0.70069446338443309" top="0.75208338226859028" bottom="0.75208338226859028" header="0.29930554506346935" footer="0.29930554506346935"/>
  <pageSetup paperSize="9"/>
  <extLst>
    <ext uri="{2D9387EB-5337-4D45-933B-B4D357D02E09}">
      <gutter val="0.0" pos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10"/>
  <sheetViews>
    <sheetView zoomScale="90" zoomScaleNormal="90" workbookViewId="0">
      <selection activeCell="B38" sqref="B38"/>
    </sheetView>
  </sheetViews>
  <sheetFormatPr defaultColWidth="9" defaultRowHeight="13.5"/>
  <cols>
    <col min="1" max="1" width="43.25" style="29" customWidth="1"/>
    <col min="2" max="2" width="43.75" style="29" customWidth="1"/>
    <col min="3" max="256" width="9" style="29"/>
    <col min="257" max="257" width="43.25" style="29" customWidth="1"/>
    <col min="258" max="258" width="43.75" style="29" customWidth="1"/>
    <col min="259" max="512" width="9" style="29"/>
    <col min="513" max="513" width="43.25" style="29" customWidth="1"/>
    <col min="514" max="514" width="43.75" style="29" customWidth="1"/>
    <col min="515" max="768" width="9" style="29"/>
    <col min="769" max="769" width="43.25" style="29" customWidth="1"/>
    <col min="770" max="770" width="43.75" style="29" customWidth="1"/>
    <col min="771" max="1024" width="9" style="29"/>
    <col min="1025" max="1025" width="43.25" style="29" customWidth="1"/>
    <col min="1026" max="1026" width="43.75" style="29" customWidth="1"/>
    <col min="1027" max="1280" width="9" style="29"/>
    <col min="1281" max="1281" width="43.25" style="29" customWidth="1"/>
    <col min="1282" max="1282" width="43.75" style="29" customWidth="1"/>
    <col min="1283" max="1536" width="9" style="29"/>
    <col min="1537" max="1537" width="43.25" style="29" customWidth="1"/>
    <col min="1538" max="1538" width="43.75" style="29" customWidth="1"/>
    <col min="1539" max="1792" width="9" style="29"/>
    <col min="1793" max="1793" width="43.25" style="29" customWidth="1"/>
    <col min="1794" max="1794" width="43.75" style="29" customWidth="1"/>
    <col min="1795" max="2048" width="9" style="29"/>
    <col min="2049" max="2049" width="43.25" style="29" customWidth="1"/>
    <col min="2050" max="2050" width="43.75" style="29" customWidth="1"/>
    <col min="2051" max="2304" width="9" style="29"/>
    <col min="2305" max="2305" width="43.25" style="29" customWidth="1"/>
    <col min="2306" max="2306" width="43.75" style="29" customWidth="1"/>
    <col min="2307" max="2560" width="9" style="29"/>
    <col min="2561" max="2561" width="43.25" style="29" customWidth="1"/>
    <col min="2562" max="2562" width="43.75" style="29" customWidth="1"/>
    <col min="2563" max="2816" width="9" style="29"/>
    <col min="2817" max="2817" width="43.25" style="29" customWidth="1"/>
    <col min="2818" max="2818" width="43.75" style="29" customWidth="1"/>
    <col min="2819" max="3072" width="9" style="29"/>
    <col min="3073" max="3073" width="43.25" style="29" customWidth="1"/>
    <col min="3074" max="3074" width="43.75" style="29" customWidth="1"/>
    <col min="3075" max="3328" width="9" style="29"/>
    <col min="3329" max="3329" width="43.25" style="29" customWidth="1"/>
    <col min="3330" max="3330" width="43.75" style="29" customWidth="1"/>
    <col min="3331" max="3584" width="9" style="29"/>
    <col min="3585" max="3585" width="43.25" style="29" customWidth="1"/>
    <col min="3586" max="3586" width="43.75" style="29" customWidth="1"/>
    <col min="3587" max="3840" width="9" style="29"/>
    <col min="3841" max="3841" width="43.25" style="29" customWidth="1"/>
    <col min="3842" max="3842" width="43.75" style="29" customWidth="1"/>
    <col min="3843" max="4096" width="9" style="29"/>
    <col min="4097" max="4097" width="43.25" style="29" customWidth="1"/>
    <col min="4098" max="4098" width="43.75" style="29" customWidth="1"/>
    <col min="4099" max="4352" width="9" style="29"/>
    <col min="4353" max="4353" width="43.25" style="29" customWidth="1"/>
    <col min="4354" max="4354" width="43.75" style="29" customWidth="1"/>
    <col min="4355" max="4608" width="9" style="29"/>
    <col min="4609" max="4609" width="43.25" style="29" customWidth="1"/>
    <col min="4610" max="4610" width="43.75" style="29" customWidth="1"/>
    <col min="4611" max="4864" width="9" style="29"/>
    <col min="4865" max="4865" width="43.25" style="29" customWidth="1"/>
    <col min="4866" max="4866" width="43.75" style="29" customWidth="1"/>
    <col min="4867" max="5120" width="9" style="29"/>
    <col min="5121" max="5121" width="43.25" style="29" customWidth="1"/>
    <col min="5122" max="5122" width="43.75" style="29" customWidth="1"/>
    <col min="5123" max="5376" width="9" style="29"/>
    <col min="5377" max="5377" width="43.25" style="29" customWidth="1"/>
    <col min="5378" max="5378" width="43.75" style="29" customWidth="1"/>
    <col min="5379" max="5632" width="9" style="29"/>
    <col min="5633" max="5633" width="43.25" style="29" customWidth="1"/>
    <col min="5634" max="5634" width="43.75" style="29" customWidth="1"/>
    <col min="5635" max="5888" width="9" style="29"/>
    <col min="5889" max="5889" width="43.25" style="29" customWidth="1"/>
    <col min="5890" max="5890" width="43.75" style="29" customWidth="1"/>
    <col min="5891" max="6144" width="9" style="29"/>
    <col min="6145" max="6145" width="43.25" style="29" customWidth="1"/>
    <col min="6146" max="6146" width="43.75" style="29" customWidth="1"/>
    <col min="6147" max="6400" width="9" style="29"/>
    <col min="6401" max="6401" width="43.25" style="29" customWidth="1"/>
    <col min="6402" max="6402" width="43.75" style="29" customWidth="1"/>
    <col min="6403" max="6656" width="9" style="29"/>
    <col min="6657" max="6657" width="43.25" style="29" customWidth="1"/>
    <col min="6658" max="6658" width="43.75" style="29" customWidth="1"/>
    <col min="6659" max="6912" width="9" style="29"/>
    <col min="6913" max="6913" width="43.25" style="29" customWidth="1"/>
    <col min="6914" max="6914" width="43.75" style="29" customWidth="1"/>
    <col min="6915" max="7168" width="9" style="29"/>
    <col min="7169" max="7169" width="43.25" style="29" customWidth="1"/>
    <col min="7170" max="7170" width="43.75" style="29" customWidth="1"/>
    <col min="7171" max="7424" width="9" style="29"/>
    <col min="7425" max="7425" width="43.25" style="29" customWidth="1"/>
    <col min="7426" max="7426" width="43.75" style="29" customWidth="1"/>
    <col min="7427" max="7680" width="9" style="29"/>
    <col min="7681" max="7681" width="43.25" style="29" customWidth="1"/>
    <col min="7682" max="7682" width="43.75" style="29" customWidth="1"/>
    <col min="7683" max="7936" width="9" style="29"/>
    <col min="7937" max="7937" width="43.25" style="29" customWidth="1"/>
    <col min="7938" max="7938" width="43.75" style="29" customWidth="1"/>
    <col min="7939" max="8192" width="9" style="29"/>
    <col min="8193" max="8193" width="43.25" style="29" customWidth="1"/>
    <col min="8194" max="8194" width="43.75" style="29" customWidth="1"/>
    <col min="8195" max="8448" width="9" style="29"/>
    <col min="8449" max="8449" width="43.25" style="29" customWidth="1"/>
    <col min="8450" max="8450" width="43.75" style="29" customWidth="1"/>
    <col min="8451" max="8704" width="9" style="29"/>
    <col min="8705" max="8705" width="43.25" style="29" customWidth="1"/>
    <col min="8706" max="8706" width="43.75" style="29" customWidth="1"/>
    <col min="8707" max="8960" width="9" style="29"/>
    <col min="8961" max="8961" width="43.25" style="29" customWidth="1"/>
    <col min="8962" max="8962" width="43.75" style="29" customWidth="1"/>
    <col min="8963" max="9216" width="9" style="29"/>
    <col min="9217" max="9217" width="43.25" style="29" customWidth="1"/>
    <col min="9218" max="9218" width="43.75" style="29" customWidth="1"/>
    <col min="9219" max="9472" width="9" style="29"/>
    <col min="9473" max="9473" width="43.25" style="29" customWidth="1"/>
    <col min="9474" max="9474" width="43.75" style="29" customWidth="1"/>
    <col min="9475" max="9728" width="9" style="29"/>
    <col min="9729" max="9729" width="43.25" style="29" customWidth="1"/>
    <col min="9730" max="9730" width="43.75" style="29" customWidth="1"/>
    <col min="9731" max="9984" width="9" style="29"/>
    <col min="9985" max="9985" width="43.25" style="29" customWidth="1"/>
    <col min="9986" max="9986" width="43.75" style="29" customWidth="1"/>
    <col min="9987" max="10240" width="9" style="29"/>
    <col min="10241" max="10241" width="43.25" style="29" customWidth="1"/>
    <col min="10242" max="10242" width="43.75" style="29" customWidth="1"/>
    <col min="10243" max="10496" width="9" style="29"/>
    <col min="10497" max="10497" width="43.25" style="29" customWidth="1"/>
    <col min="10498" max="10498" width="43.75" style="29" customWidth="1"/>
    <col min="10499" max="10752" width="9" style="29"/>
    <col min="10753" max="10753" width="43.25" style="29" customWidth="1"/>
    <col min="10754" max="10754" width="43.75" style="29" customWidth="1"/>
    <col min="10755" max="11008" width="9" style="29"/>
    <col min="11009" max="11009" width="43.25" style="29" customWidth="1"/>
    <col min="11010" max="11010" width="43.75" style="29" customWidth="1"/>
    <col min="11011" max="11264" width="9" style="29"/>
    <col min="11265" max="11265" width="43.25" style="29" customWidth="1"/>
    <col min="11266" max="11266" width="43.75" style="29" customWidth="1"/>
    <col min="11267" max="11520" width="9" style="29"/>
    <col min="11521" max="11521" width="43.25" style="29" customWidth="1"/>
    <col min="11522" max="11522" width="43.75" style="29" customWidth="1"/>
    <col min="11523" max="11776" width="9" style="29"/>
    <col min="11777" max="11777" width="43.25" style="29" customWidth="1"/>
    <col min="11778" max="11778" width="43.75" style="29" customWidth="1"/>
    <col min="11779" max="12032" width="9" style="29"/>
    <col min="12033" max="12033" width="43.25" style="29" customWidth="1"/>
    <col min="12034" max="12034" width="43.75" style="29" customWidth="1"/>
    <col min="12035" max="12288" width="9" style="29"/>
    <col min="12289" max="12289" width="43.25" style="29" customWidth="1"/>
    <col min="12290" max="12290" width="43.75" style="29" customWidth="1"/>
    <col min="12291" max="12544" width="9" style="29"/>
    <col min="12545" max="12545" width="43.25" style="29" customWidth="1"/>
    <col min="12546" max="12546" width="43.75" style="29" customWidth="1"/>
    <col min="12547" max="12800" width="9" style="29"/>
    <col min="12801" max="12801" width="43.25" style="29" customWidth="1"/>
    <col min="12802" max="12802" width="43.75" style="29" customWidth="1"/>
    <col min="12803" max="13056" width="9" style="29"/>
    <col min="13057" max="13057" width="43.25" style="29" customWidth="1"/>
    <col min="13058" max="13058" width="43.75" style="29" customWidth="1"/>
    <col min="13059" max="13312" width="9" style="29"/>
    <col min="13313" max="13313" width="43.25" style="29" customWidth="1"/>
    <col min="13314" max="13314" width="43.75" style="29" customWidth="1"/>
    <col min="13315" max="13568" width="9" style="29"/>
    <col min="13569" max="13569" width="43.25" style="29" customWidth="1"/>
    <col min="13570" max="13570" width="43.75" style="29" customWidth="1"/>
    <col min="13571" max="13824" width="9" style="29"/>
    <col min="13825" max="13825" width="43.25" style="29" customWidth="1"/>
    <col min="13826" max="13826" width="43.75" style="29" customWidth="1"/>
    <col min="13827" max="14080" width="9" style="29"/>
    <col min="14081" max="14081" width="43.25" style="29" customWidth="1"/>
    <col min="14082" max="14082" width="43.75" style="29" customWidth="1"/>
    <col min="14083" max="14336" width="9" style="29"/>
    <col min="14337" max="14337" width="43.25" style="29" customWidth="1"/>
    <col min="14338" max="14338" width="43.75" style="29" customWidth="1"/>
    <col min="14339" max="14592" width="9" style="29"/>
    <col min="14593" max="14593" width="43.25" style="29" customWidth="1"/>
    <col min="14594" max="14594" width="43.75" style="29" customWidth="1"/>
    <col min="14595" max="14848" width="9" style="29"/>
    <col min="14849" max="14849" width="43.25" style="29" customWidth="1"/>
    <col min="14850" max="14850" width="43.75" style="29" customWidth="1"/>
    <col min="14851" max="15104" width="9" style="29"/>
    <col min="15105" max="15105" width="43.25" style="29" customWidth="1"/>
    <col min="15106" max="15106" width="43.75" style="29" customWidth="1"/>
    <col min="15107" max="15360" width="9" style="29"/>
    <col min="15361" max="15361" width="43.25" style="29" customWidth="1"/>
    <col min="15362" max="15362" width="43.75" style="29" customWidth="1"/>
    <col min="15363" max="15616" width="9" style="29"/>
    <col min="15617" max="15617" width="43.25" style="29" customWidth="1"/>
    <col min="15618" max="15618" width="43.75" style="29" customWidth="1"/>
    <col min="15619" max="15872" width="9" style="29"/>
    <col min="15873" max="15873" width="43.25" style="29" customWidth="1"/>
    <col min="15874" max="15874" width="43.75" style="29" customWidth="1"/>
    <col min="15875" max="16128" width="9" style="29"/>
    <col min="16129" max="16129" width="43.25" style="29" customWidth="1"/>
    <col min="16130" max="16130" width="43.75" style="29" customWidth="1"/>
    <col min="16131" max="16384" width="9" style="29"/>
  </cols>
  <sheetData>
    <row r="1" spans="1:3" ht="21.75" customHeight="1">
      <c r="A1" s="77" t="s">
        <v>168</v>
      </c>
      <c r="B1" s="77"/>
      <c r="C1" s="77"/>
    </row>
    <row r="2" spans="1:3" ht="36" customHeight="1">
      <c r="A2" s="165" t="s">
        <v>169</v>
      </c>
      <c r="B2" s="165"/>
      <c r="C2" s="77"/>
    </row>
    <row r="3" spans="1:3" ht="21.75" customHeight="1">
      <c r="A3" s="81"/>
      <c r="B3" s="80" t="s">
        <v>1</v>
      </c>
      <c r="C3" s="77"/>
    </row>
    <row r="4" spans="1:3" ht="21.75" customHeight="1">
      <c r="A4" s="79" t="s">
        <v>140</v>
      </c>
      <c r="B4" s="79" t="s">
        <v>141</v>
      </c>
      <c r="C4" s="77"/>
    </row>
    <row r="5" spans="1:3" ht="21.75" customHeight="1">
      <c r="A5" s="78"/>
      <c r="B5" s="78"/>
      <c r="C5" s="77"/>
    </row>
    <row r="6" spans="1:3" ht="21.75" customHeight="1">
      <c r="A6" s="78"/>
      <c r="B6" s="78"/>
      <c r="C6" s="77"/>
    </row>
    <row r="7" spans="1:3" ht="21.75" customHeight="1">
      <c r="A7" s="78"/>
      <c r="B7" s="78"/>
      <c r="C7" s="77"/>
    </row>
    <row r="8" spans="1:3" ht="21.75" customHeight="1">
      <c r="A8" s="78"/>
      <c r="B8" s="78"/>
      <c r="C8" s="77"/>
    </row>
    <row r="9" spans="1:3" ht="21.75" customHeight="1">
      <c r="A9" s="79" t="s">
        <v>23</v>
      </c>
      <c r="B9" s="78"/>
      <c r="C9" s="77"/>
    </row>
    <row r="10" spans="1:3" ht="21.75" customHeight="1">
      <c r="A10" s="77" t="s">
        <v>167</v>
      </c>
      <c r="B10" s="77"/>
      <c r="C10" s="77"/>
    </row>
  </sheetData>
  <mergeCells count="1">
    <mergeCell ref="A2:B2"/>
  </mergeCells>
  <phoneticPr fontId="0" type="noConversion"/>
  <pageMargins left="0.70069446338443309" right="0.70069446338443309" top="0.75208338226859028" bottom="0.75208338226859028" header="0.29930554506346935" footer="0.29930554506346935"/>
  <pageSetup paperSize="9"/>
  <extLst>
    <ext uri="{2D9387EB-5337-4D45-933B-B4D357D02E09}">
      <gutter val="0.0" pos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46D0A"/>
    <pageSetUpPr fitToPage="1"/>
  </sheetPr>
  <dimension ref="A1:F12"/>
  <sheetViews>
    <sheetView showZeros="0" zoomScale="90" zoomScaleNormal="90" workbookViewId="0">
      <selection activeCell="E10" sqref="E10"/>
    </sheetView>
  </sheetViews>
  <sheetFormatPr defaultColWidth="17.625" defaultRowHeight="14.25" customHeight="1"/>
  <cols>
    <col min="1" max="1" width="36.875" customWidth="1"/>
    <col min="2" max="2" width="16.125" hidden="1" customWidth="1"/>
    <col min="3" max="3" width="16.125" customWidth="1"/>
    <col min="4" max="4" width="15.375" customWidth="1"/>
  </cols>
  <sheetData>
    <row r="1" spans="1:6">
      <c r="A1" s="1" t="s">
        <v>170</v>
      </c>
    </row>
    <row r="2" spans="1:6" ht="25.5">
      <c r="A2" s="166" t="s">
        <v>334</v>
      </c>
      <c r="B2" s="166"/>
      <c r="C2" s="166"/>
      <c r="D2" s="166"/>
    </row>
    <row r="3" spans="1:6">
      <c r="A3" s="54"/>
      <c r="B3" s="54"/>
      <c r="C3" s="54"/>
      <c r="D3" s="61" t="s">
        <v>1</v>
      </c>
    </row>
    <row r="4" spans="1:6" ht="29.25" customHeight="1">
      <c r="A4" s="111" t="s">
        <v>2</v>
      </c>
      <c r="B4" s="65" t="s">
        <v>144</v>
      </c>
      <c r="C4" s="65" t="s">
        <v>141</v>
      </c>
      <c r="D4" s="65" t="s">
        <v>319</v>
      </c>
    </row>
    <row r="5" spans="1:6" ht="30" customHeight="1">
      <c r="A5" s="147" t="s">
        <v>176</v>
      </c>
      <c r="B5" s="6"/>
      <c r="C5" s="6">
        <v>20000</v>
      </c>
      <c r="D5" s="6"/>
    </row>
    <row r="6" spans="1:6" ht="30" customHeight="1">
      <c r="A6" s="148" t="s">
        <v>171</v>
      </c>
      <c r="B6" s="6"/>
      <c r="C6" s="6"/>
      <c r="D6" s="6"/>
      <c r="F6" s="7"/>
    </row>
    <row r="7" spans="1:6" ht="30" customHeight="1">
      <c r="A7" s="148" t="s">
        <v>172</v>
      </c>
      <c r="B7" s="5"/>
      <c r="C7" s="5"/>
      <c r="D7" s="5"/>
    </row>
    <row r="8" spans="1:6" ht="30" customHeight="1">
      <c r="A8" s="148" t="s">
        <v>173</v>
      </c>
      <c r="B8" s="5"/>
      <c r="C8" s="5"/>
      <c r="D8" s="5"/>
    </row>
    <row r="9" spans="1:6" ht="30" customHeight="1">
      <c r="A9" s="148" t="s">
        <v>174</v>
      </c>
      <c r="B9" s="5"/>
      <c r="C9" s="6"/>
      <c r="D9" s="6"/>
    </row>
    <row r="10" spans="1:6" ht="30" customHeight="1">
      <c r="A10" s="149" t="s">
        <v>175</v>
      </c>
      <c r="B10" s="6"/>
      <c r="C10" s="5">
        <v>20000</v>
      </c>
      <c r="D10" s="6"/>
    </row>
    <row r="11" spans="1:6" ht="30" customHeight="1">
      <c r="A11" s="147" t="s">
        <v>177</v>
      </c>
      <c r="B11" s="5">
        <v>20</v>
      </c>
      <c r="C11" s="5">
        <v>20</v>
      </c>
      <c r="D11" s="5"/>
    </row>
    <row r="12" spans="1:6" ht="30" customHeight="1">
      <c r="A12" s="150" t="s">
        <v>178</v>
      </c>
      <c r="B12" s="5">
        <v>20</v>
      </c>
      <c r="C12" s="5">
        <v>20020</v>
      </c>
      <c r="D12" s="5">
        <v>100000</v>
      </c>
    </row>
  </sheetData>
  <mergeCells count="1">
    <mergeCell ref="A2:D2"/>
  </mergeCells>
  <phoneticPr fontId="0" type="noConversion"/>
  <printOptions horizontalCentered="1"/>
  <pageMargins left="0.54999998235327052" right="0.54999998235327052" top="0.59027779759384524" bottom="0.59027779759384524" header="0.51111109613433603" footer="0.51111109613433603"/>
  <pageSetup paperSize="9"/>
  <extLst>
    <ext uri="{2D9387EB-5337-4D45-933B-B4D357D02E09}">
      <gutter val="0.0" pos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46D0A"/>
    <pageSetUpPr fitToPage="1"/>
  </sheetPr>
  <dimension ref="A1:D10"/>
  <sheetViews>
    <sheetView zoomScale="90" zoomScaleNormal="90" workbookViewId="0">
      <selection activeCell="D14" sqref="D14"/>
    </sheetView>
  </sheetViews>
  <sheetFormatPr defaultColWidth="9" defaultRowHeight="14.25" customHeight="1"/>
  <cols>
    <col min="1" max="1" width="40.5" customWidth="1"/>
    <col min="2" max="2" width="17" style="2" hidden="1" customWidth="1"/>
    <col min="3" max="3" width="17" style="2" customWidth="1"/>
    <col min="4" max="4" width="12.375" customWidth="1"/>
  </cols>
  <sheetData>
    <row r="1" spans="1:4">
      <c r="A1" s="1" t="s">
        <v>179</v>
      </c>
    </row>
    <row r="2" spans="1:4" ht="30" customHeight="1">
      <c r="A2" s="167" t="s">
        <v>335</v>
      </c>
      <c r="B2" s="167"/>
      <c r="C2" s="167"/>
      <c r="D2" s="167"/>
    </row>
    <row r="3" spans="1:4">
      <c r="A3" s="54"/>
      <c r="B3" s="168" t="s">
        <v>1</v>
      </c>
      <c r="C3" s="168"/>
      <c r="D3" s="168"/>
    </row>
    <row r="4" spans="1:4" ht="33" customHeight="1">
      <c r="A4" s="111" t="s">
        <v>2</v>
      </c>
      <c r="B4" s="65" t="s">
        <v>7</v>
      </c>
      <c r="C4" s="65" t="s">
        <v>141</v>
      </c>
      <c r="D4" s="65" t="s">
        <v>319</v>
      </c>
    </row>
    <row r="5" spans="1:4" ht="33.75" customHeight="1">
      <c r="A5" s="151" t="s">
        <v>184</v>
      </c>
      <c r="B5" s="3">
        <v>14020</v>
      </c>
      <c r="C5" s="3">
        <v>14020</v>
      </c>
      <c r="D5" s="3"/>
    </row>
    <row r="6" spans="1:4" ht="33.75" customHeight="1">
      <c r="A6" s="149" t="s">
        <v>180</v>
      </c>
      <c r="B6" s="3"/>
      <c r="C6" s="3">
        <v>14020</v>
      </c>
      <c r="D6" s="3"/>
    </row>
    <row r="7" spans="1:4" ht="33.75" customHeight="1">
      <c r="A7" s="148" t="s">
        <v>181</v>
      </c>
      <c r="B7" s="3"/>
      <c r="C7" s="3"/>
      <c r="D7" s="3"/>
    </row>
    <row r="8" spans="1:4" ht="33.75" customHeight="1">
      <c r="A8" s="148" t="s">
        <v>182</v>
      </c>
      <c r="B8" s="3"/>
      <c r="C8" s="3"/>
      <c r="D8" s="3"/>
    </row>
    <row r="9" spans="1:4" ht="33.75" customHeight="1">
      <c r="A9" s="149" t="s">
        <v>183</v>
      </c>
      <c r="B9" s="4">
        <f>B5</f>
        <v>14020</v>
      </c>
      <c r="C9" s="4"/>
      <c r="D9" s="5"/>
    </row>
    <row r="10" spans="1:4" ht="31.5" customHeight="1">
      <c r="A10" s="112" t="s">
        <v>185</v>
      </c>
      <c r="B10" s="4">
        <f>B9</f>
        <v>14020</v>
      </c>
      <c r="C10" s="4">
        <v>14020</v>
      </c>
      <c r="D10" s="4"/>
    </row>
  </sheetData>
  <mergeCells count="2">
    <mergeCell ref="A2:D2"/>
    <mergeCell ref="B3:D3"/>
  </mergeCells>
  <phoneticPr fontId="0" type="noConversion"/>
  <printOptions horizontalCentered="1"/>
  <pageMargins left="0.54999998235327052" right="0.54999998235327052" top="0.59027779759384524" bottom="0.59027779759384524" header="0.51111109613433603" footer="0.51111109613433603"/>
  <pageSetup paperSize="9"/>
  <extLst>
    <ext uri="{2D9387EB-5337-4D45-933B-B4D357D02E09}">
      <gutter val="0.0" pos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46D0A"/>
  </sheetPr>
  <dimension ref="A1:B11"/>
  <sheetViews>
    <sheetView zoomScale="90" zoomScaleNormal="90" workbookViewId="0">
      <selection activeCell="J37" sqref="J37"/>
    </sheetView>
  </sheetViews>
  <sheetFormatPr defaultColWidth="9" defaultRowHeight="13.5"/>
  <cols>
    <col min="1" max="1" width="44.75" style="29" customWidth="1"/>
    <col min="2" max="2" width="45.375" style="29" customWidth="1"/>
    <col min="3" max="256" width="9" style="29"/>
    <col min="257" max="257" width="44.75" style="29" customWidth="1"/>
    <col min="258" max="258" width="45.375" style="29" customWidth="1"/>
    <col min="259" max="512" width="9" style="29"/>
    <col min="513" max="513" width="44.75" style="29" customWidth="1"/>
    <col min="514" max="514" width="45.375" style="29" customWidth="1"/>
    <col min="515" max="768" width="9" style="29"/>
    <col min="769" max="769" width="44.75" style="29" customWidth="1"/>
    <col min="770" max="770" width="45.375" style="29" customWidth="1"/>
    <col min="771" max="1024" width="9" style="29"/>
    <col min="1025" max="1025" width="44.75" style="29" customWidth="1"/>
    <col min="1026" max="1026" width="45.375" style="29" customWidth="1"/>
    <col min="1027" max="1280" width="9" style="29"/>
    <col min="1281" max="1281" width="44.75" style="29" customWidth="1"/>
    <col min="1282" max="1282" width="45.375" style="29" customWidth="1"/>
    <col min="1283" max="1536" width="9" style="29"/>
    <col min="1537" max="1537" width="44.75" style="29" customWidth="1"/>
    <col min="1538" max="1538" width="45.375" style="29" customWidth="1"/>
    <col min="1539" max="1792" width="9" style="29"/>
    <col min="1793" max="1793" width="44.75" style="29" customWidth="1"/>
    <col min="1794" max="1794" width="45.375" style="29" customWidth="1"/>
    <col min="1795" max="2048" width="9" style="29"/>
    <col min="2049" max="2049" width="44.75" style="29" customWidth="1"/>
    <col min="2050" max="2050" width="45.375" style="29" customWidth="1"/>
    <col min="2051" max="2304" width="9" style="29"/>
    <col min="2305" max="2305" width="44.75" style="29" customWidth="1"/>
    <col min="2306" max="2306" width="45.375" style="29" customWidth="1"/>
    <col min="2307" max="2560" width="9" style="29"/>
    <col min="2561" max="2561" width="44.75" style="29" customWidth="1"/>
    <col min="2562" max="2562" width="45.375" style="29" customWidth="1"/>
    <col min="2563" max="2816" width="9" style="29"/>
    <col min="2817" max="2817" width="44.75" style="29" customWidth="1"/>
    <col min="2818" max="2818" width="45.375" style="29" customWidth="1"/>
    <col min="2819" max="3072" width="9" style="29"/>
    <col min="3073" max="3073" width="44.75" style="29" customWidth="1"/>
    <col min="3074" max="3074" width="45.375" style="29" customWidth="1"/>
    <col min="3075" max="3328" width="9" style="29"/>
    <col min="3329" max="3329" width="44.75" style="29" customWidth="1"/>
    <col min="3330" max="3330" width="45.375" style="29" customWidth="1"/>
    <col min="3331" max="3584" width="9" style="29"/>
    <col min="3585" max="3585" width="44.75" style="29" customWidth="1"/>
    <col min="3586" max="3586" width="45.375" style="29" customWidth="1"/>
    <col min="3587" max="3840" width="9" style="29"/>
    <col min="3841" max="3841" width="44.75" style="29" customWidth="1"/>
    <col min="3842" max="3842" width="45.375" style="29" customWidth="1"/>
    <col min="3843" max="4096" width="9" style="29"/>
    <col min="4097" max="4097" width="44.75" style="29" customWidth="1"/>
    <col min="4098" max="4098" width="45.375" style="29" customWidth="1"/>
    <col min="4099" max="4352" width="9" style="29"/>
    <col min="4353" max="4353" width="44.75" style="29" customWidth="1"/>
    <col min="4354" max="4354" width="45.375" style="29" customWidth="1"/>
    <col min="4355" max="4608" width="9" style="29"/>
    <col min="4609" max="4609" width="44.75" style="29" customWidth="1"/>
    <col min="4610" max="4610" width="45.375" style="29" customWidth="1"/>
    <col min="4611" max="4864" width="9" style="29"/>
    <col min="4865" max="4865" width="44.75" style="29" customWidth="1"/>
    <col min="4866" max="4866" width="45.375" style="29" customWidth="1"/>
    <col min="4867" max="5120" width="9" style="29"/>
    <col min="5121" max="5121" width="44.75" style="29" customWidth="1"/>
    <col min="5122" max="5122" width="45.375" style="29" customWidth="1"/>
    <col min="5123" max="5376" width="9" style="29"/>
    <col min="5377" max="5377" width="44.75" style="29" customWidth="1"/>
    <col min="5378" max="5378" width="45.375" style="29" customWidth="1"/>
    <col min="5379" max="5632" width="9" style="29"/>
    <col min="5633" max="5633" width="44.75" style="29" customWidth="1"/>
    <col min="5634" max="5634" width="45.375" style="29" customWidth="1"/>
    <col min="5635" max="5888" width="9" style="29"/>
    <col min="5889" max="5889" width="44.75" style="29" customWidth="1"/>
    <col min="5890" max="5890" width="45.375" style="29" customWidth="1"/>
    <col min="5891" max="6144" width="9" style="29"/>
    <col min="6145" max="6145" width="44.75" style="29" customWidth="1"/>
    <col min="6146" max="6146" width="45.375" style="29" customWidth="1"/>
    <col min="6147" max="6400" width="9" style="29"/>
    <col min="6401" max="6401" width="44.75" style="29" customWidth="1"/>
    <col min="6402" max="6402" width="45.375" style="29" customWidth="1"/>
    <col min="6403" max="6656" width="9" style="29"/>
    <col min="6657" max="6657" width="44.75" style="29" customWidth="1"/>
    <col min="6658" max="6658" width="45.375" style="29" customWidth="1"/>
    <col min="6659" max="6912" width="9" style="29"/>
    <col min="6913" max="6913" width="44.75" style="29" customWidth="1"/>
    <col min="6914" max="6914" width="45.375" style="29" customWidth="1"/>
    <col min="6915" max="7168" width="9" style="29"/>
    <col min="7169" max="7169" width="44.75" style="29" customWidth="1"/>
    <col min="7170" max="7170" width="45.375" style="29" customWidth="1"/>
    <col min="7171" max="7424" width="9" style="29"/>
    <col min="7425" max="7425" width="44.75" style="29" customWidth="1"/>
    <col min="7426" max="7426" width="45.375" style="29" customWidth="1"/>
    <col min="7427" max="7680" width="9" style="29"/>
    <col min="7681" max="7681" width="44.75" style="29" customWidth="1"/>
    <col min="7682" max="7682" width="45.375" style="29" customWidth="1"/>
    <col min="7683" max="7936" width="9" style="29"/>
    <col min="7937" max="7937" width="44.75" style="29" customWidth="1"/>
    <col min="7938" max="7938" width="45.375" style="29" customWidth="1"/>
    <col min="7939" max="8192" width="9" style="29"/>
    <col min="8193" max="8193" width="44.75" style="29" customWidth="1"/>
    <col min="8194" max="8194" width="45.375" style="29" customWidth="1"/>
    <col min="8195" max="8448" width="9" style="29"/>
    <col min="8449" max="8449" width="44.75" style="29" customWidth="1"/>
    <col min="8450" max="8450" width="45.375" style="29" customWidth="1"/>
    <col min="8451" max="8704" width="9" style="29"/>
    <col min="8705" max="8705" width="44.75" style="29" customWidth="1"/>
    <col min="8706" max="8706" width="45.375" style="29" customWidth="1"/>
    <col min="8707" max="8960" width="9" style="29"/>
    <col min="8961" max="8961" width="44.75" style="29" customWidth="1"/>
    <col min="8962" max="8962" width="45.375" style="29" customWidth="1"/>
    <col min="8963" max="9216" width="9" style="29"/>
    <col min="9217" max="9217" width="44.75" style="29" customWidth="1"/>
    <col min="9218" max="9218" width="45.375" style="29" customWidth="1"/>
    <col min="9219" max="9472" width="9" style="29"/>
    <col min="9473" max="9473" width="44.75" style="29" customWidth="1"/>
    <col min="9474" max="9474" width="45.375" style="29" customWidth="1"/>
    <col min="9475" max="9728" width="9" style="29"/>
    <col min="9729" max="9729" width="44.75" style="29" customWidth="1"/>
    <col min="9730" max="9730" width="45.375" style="29" customWidth="1"/>
    <col min="9731" max="9984" width="9" style="29"/>
    <col min="9985" max="9985" width="44.75" style="29" customWidth="1"/>
    <col min="9986" max="9986" width="45.375" style="29" customWidth="1"/>
    <col min="9987" max="10240" width="9" style="29"/>
    <col min="10241" max="10241" width="44.75" style="29" customWidth="1"/>
    <col min="10242" max="10242" width="45.375" style="29" customWidth="1"/>
    <col min="10243" max="10496" width="9" style="29"/>
    <col min="10497" max="10497" width="44.75" style="29" customWidth="1"/>
    <col min="10498" max="10498" width="45.375" style="29" customWidth="1"/>
    <col min="10499" max="10752" width="9" style="29"/>
    <col min="10753" max="10753" width="44.75" style="29" customWidth="1"/>
    <col min="10754" max="10754" width="45.375" style="29" customWidth="1"/>
    <col min="10755" max="11008" width="9" style="29"/>
    <col min="11009" max="11009" width="44.75" style="29" customWidth="1"/>
    <col min="11010" max="11010" width="45.375" style="29" customWidth="1"/>
    <col min="11011" max="11264" width="9" style="29"/>
    <col min="11265" max="11265" width="44.75" style="29" customWidth="1"/>
    <col min="11266" max="11266" width="45.375" style="29" customWidth="1"/>
    <col min="11267" max="11520" width="9" style="29"/>
    <col min="11521" max="11521" width="44.75" style="29" customWidth="1"/>
    <col min="11522" max="11522" width="45.375" style="29" customWidth="1"/>
    <col min="11523" max="11776" width="9" style="29"/>
    <col min="11777" max="11777" width="44.75" style="29" customWidth="1"/>
    <col min="11778" max="11778" width="45.375" style="29" customWidth="1"/>
    <col min="11779" max="12032" width="9" style="29"/>
    <col min="12033" max="12033" width="44.75" style="29" customWidth="1"/>
    <col min="12034" max="12034" width="45.375" style="29" customWidth="1"/>
    <col min="12035" max="12288" width="9" style="29"/>
    <col min="12289" max="12289" width="44.75" style="29" customWidth="1"/>
    <col min="12290" max="12290" width="45.375" style="29" customWidth="1"/>
    <col min="12291" max="12544" width="9" style="29"/>
    <col min="12545" max="12545" width="44.75" style="29" customWidth="1"/>
    <col min="12546" max="12546" width="45.375" style="29" customWidth="1"/>
    <col min="12547" max="12800" width="9" style="29"/>
    <col min="12801" max="12801" width="44.75" style="29" customWidth="1"/>
    <col min="12802" max="12802" width="45.375" style="29" customWidth="1"/>
    <col min="12803" max="13056" width="9" style="29"/>
    <col min="13057" max="13057" width="44.75" style="29" customWidth="1"/>
    <col min="13058" max="13058" width="45.375" style="29" customWidth="1"/>
    <col min="13059" max="13312" width="9" style="29"/>
    <col min="13313" max="13313" width="44.75" style="29" customWidth="1"/>
    <col min="13314" max="13314" width="45.375" style="29" customWidth="1"/>
    <col min="13315" max="13568" width="9" style="29"/>
    <col min="13569" max="13569" width="44.75" style="29" customWidth="1"/>
    <col min="13570" max="13570" width="45.375" style="29" customWidth="1"/>
    <col min="13571" max="13824" width="9" style="29"/>
    <col min="13825" max="13825" width="44.75" style="29" customWidth="1"/>
    <col min="13826" max="13826" width="45.375" style="29" customWidth="1"/>
    <col min="13827" max="14080" width="9" style="29"/>
    <col min="14081" max="14081" width="44.75" style="29" customWidth="1"/>
    <col min="14082" max="14082" width="45.375" style="29" customWidth="1"/>
    <col min="14083" max="14336" width="9" style="29"/>
    <col min="14337" max="14337" width="44.75" style="29" customWidth="1"/>
    <col min="14338" max="14338" width="45.375" style="29" customWidth="1"/>
    <col min="14339" max="14592" width="9" style="29"/>
    <col min="14593" max="14593" width="44.75" style="29" customWidth="1"/>
    <col min="14594" max="14594" width="45.375" style="29" customWidth="1"/>
    <col min="14595" max="14848" width="9" style="29"/>
    <col min="14849" max="14849" width="44.75" style="29" customWidth="1"/>
    <col min="14850" max="14850" width="45.375" style="29" customWidth="1"/>
    <col min="14851" max="15104" width="9" style="29"/>
    <col min="15105" max="15105" width="44.75" style="29" customWidth="1"/>
    <col min="15106" max="15106" width="45.375" style="29" customWidth="1"/>
    <col min="15107" max="15360" width="9" style="29"/>
    <col min="15361" max="15361" width="44.75" style="29" customWidth="1"/>
    <col min="15362" max="15362" width="45.375" style="29" customWidth="1"/>
    <col min="15363" max="15616" width="9" style="29"/>
    <col min="15617" max="15617" width="44.75" style="29" customWidth="1"/>
    <col min="15618" max="15618" width="45.375" style="29" customWidth="1"/>
    <col min="15619" max="15872" width="9" style="29"/>
    <col min="15873" max="15873" width="44.75" style="29" customWidth="1"/>
    <col min="15874" max="15874" width="45.375" style="29" customWidth="1"/>
    <col min="15875" max="16128" width="9" style="29"/>
    <col min="16129" max="16129" width="44.75" style="29" customWidth="1"/>
    <col min="16130" max="16130" width="45.375" style="29" customWidth="1"/>
    <col min="16131" max="16384" width="9" style="29"/>
  </cols>
  <sheetData>
    <row r="1" spans="1:2">
      <c r="A1" s="86" t="s">
        <v>186</v>
      </c>
    </row>
    <row r="2" spans="1:2" ht="38.25" customHeight="1">
      <c r="A2" s="162" t="s">
        <v>187</v>
      </c>
      <c r="B2" s="162"/>
    </row>
    <row r="3" spans="1:2" ht="21.75" customHeight="1">
      <c r="A3" s="85"/>
      <c r="B3" s="84" t="s">
        <v>1</v>
      </c>
    </row>
    <row r="4" spans="1:2" ht="21.75" customHeight="1">
      <c r="A4" s="70" t="s">
        <v>2</v>
      </c>
      <c r="B4" s="70" t="s">
        <v>116</v>
      </c>
    </row>
    <row r="5" spans="1:2" ht="21.75" customHeight="1">
      <c r="A5" s="83"/>
      <c r="B5" s="83"/>
    </row>
    <row r="6" spans="1:2" ht="21.75" customHeight="1">
      <c r="A6" s="83"/>
      <c r="B6" s="83"/>
    </row>
    <row r="7" spans="1:2" ht="21.75" customHeight="1">
      <c r="A7" s="83"/>
      <c r="B7" s="83"/>
    </row>
    <row r="8" spans="1:2" ht="21.75" customHeight="1">
      <c r="A8" s="83"/>
      <c r="B8" s="83"/>
    </row>
    <row r="9" spans="1:2" ht="21.75" customHeight="1">
      <c r="A9" s="83"/>
      <c r="B9" s="83"/>
    </row>
    <row r="10" spans="1:2" ht="21.75" customHeight="1">
      <c r="A10" s="70" t="s">
        <v>23</v>
      </c>
      <c r="B10" s="83"/>
    </row>
    <row r="11" spans="1:2" ht="14.25">
      <c r="A11" s="82" t="s">
        <v>117</v>
      </c>
    </row>
  </sheetData>
  <mergeCells count="1">
    <mergeCell ref="A2:B2"/>
  </mergeCells>
  <phoneticPr fontId="0" type="noConversion"/>
  <pageMargins left="0.70069446338443309" right="0.70069446338443309" top="0.75208338226859028" bottom="0.75208338226859028" header="0.29930554506346935" footer="0.29930554506346935"/>
  <pageSetup paperSize="9"/>
  <extLst>
    <ext uri="{2D9387EB-5337-4D45-933B-B4D357D02E09}">
      <gutter val="0.0" pos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46D0A"/>
  </sheetPr>
  <dimension ref="A1:B18"/>
  <sheetViews>
    <sheetView zoomScale="90" zoomScaleNormal="90" workbookViewId="0">
      <selection activeCell="B24" sqref="B24"/>
    </sheetView>
  </sheetViews>
  <sheetFormatPr defaultColWidth="9" defaultRowHeight="13.5"/>
  <cols>
    <col min="1" max="1" width="43.5" style="29" customWidth="1"/>
    <col min="2" max="2" width="48.75" style="29" customWidth="1"/>
    <col min="3" max="256" width="9" style="29"/>
    <col min="257" max="257" width="43.5" style="29" customWidth="1"/>
    <col min="258" max="258" width="48.75" style="29" customWidth="1"/>
    <col min="259" max="512" width="9" style="29"/>
    <col min="513" max="513" width="43.5" style="29" customWidth="1"/>
    <col min="514" max="514" width="48.75" style="29" customWidth="1"/>
    <col min="515" max="768" width="9" style="29"/>
    <col min="769" max="769" width="43.5" style="29" customWidth="1"/>
    <col min="770" max="770" width="48.75" style="29" customWidth="1"/>
    <col min="771" max="1024" width="9" style="29"/>
    <col min="1025" max="1025" width="43.5" style="29" customWidth="1"/>
    <col min="1026" max="1026" width="48.75" style="29" customWidth="1"/>
    <col min="1027" max="1280" width="9" style="29"/>
    <col min="1281" max="1281" width="43.5" style="29" customWidth="1"/>
    <col min="1282" max="1282" width="48.75" style="29" customWidth="1"/>
    <col min="1283" max="1536" width="9" style="29"/>
    <col min="1537" max="1537" width="43.5" style="29" customWidth="1"/>
    <col min="1538" max="1538" width="48.75" style="29" customWidth="1"/>
    <col min="1539" max="1792" width="9" style="29"/>
    <col min="1793" max="1793" width="43.5" style="29" customWidth="1"/>
    <col min="1794" max="1794" width="48.75" style="29" customWidth="1"/>
    <col min="1795" max="2048" width="9" style="29"/>
    <col min="2049" max="2049" width="43.5" style="29" customWidth="1"/>
    <col min="2050" max="2050" width="48.75" style="29" customWidth="1"/>
    <col min="2051" max="2304" width="9" style="29"/>
    <col min="2305" max="2305" width="43.5" style="29" customWidth="1"/>
    <col min="2306" max="2306" width="48.75" style="29" customWidth="1"/>
    <col min="2307" max="2560" width="9" style="29"/>
    <col min="2561" max="2561" width="43.5" style="29" customWidth="1"/>
    <col min="2562" max="2562" width="48.75" style="29" customWidth="1"/>
    <col min="2563" max="2816" width="9" style="29"/>
    <col min="2817" max="2817" width="43.5" style="29" customWidth="1"/>
    <col min="2818" max="2818" width="48.75" style="29" customWidth="1"/>
    <col min="2819" max="3072" width="9" style="29"/>
    <col min="3073" max="3073" width="43.5" style="29" customWidth="1"/>
    <col min="3074" max="3074" width="48.75" style="29" customWidth="1"/>
    <col min="3075" max="3328" width="9" style="29"/>
    <col min="3329" max="3329" width="43.5" style="29" customWidth="1"/>
    <col min="3330" max="3330" width="48.75" style="29" customWidth="1"/>
    <col min="3331" max="3584" width="9" style="29"/>
    <col min="3585" max="3585" width="43.5" style="29" customWidth="1"/>
    <col min="3586" max="3586" width="48.75" style="29" customWidth="1"/>
    <col min="3587" max="3840" width="9" style="29"/>
    <col min="3841" max="3841" width="43.5" style="29" customWidth="1"/>
    <col min="3842" max="3842" width="48.75" style="29" customWidth="1"/>
    <col min="3843" max="4096" width="9" style="29"/>
    <col min="4097" max="4097" width="43.5" style="29" customWidth="1"/>
    <col min="4098" max="4098" width="48.75" style="29" customWidth="1"/>
    <col min="4099" max="4352" width="9" style="29"/>
    <col min="4353" max="4353" width="43.5" style="29" customWidth="1"/>
    <col min="4354" max="4354" width="48.75" style="29" customWidth="1"/>
    <col min="4355" max="4608" width="9" style="29"/>
    <col min="4609" max="4609" width="43.5" style="29" customWidth="1"/>
    <col min="4610" max="4610" width="48.75" style="29" customWidth="1"/>
    <col min="4611" max="4864" width="9" style="29"/>
    <col min="4865" max="4865" width="43.5" style="29" customWidth="1"/>
    <col min="4866" max="4866" width="48.75" style="29" customWidth="1"/>
    <col min="4867" max="5120" width="9" style="29"/>
    <col min="5121" max="5121" width="43.5" style="29" customWidth="1"/>
    <col min="5122" max="5122" width="48.75" style="29" customWidth="1"/>
    <col min="5123" max="5376" width="9" style="29"/>
    <col min="5377" max="5377" width="43.5" style="29" customWidth="1"/>
    <col min="5378" max="5378" width="48.75" style="29" customWidth="1"/>
    <col min="5379" max="5632" width="9" style="29"/>
    <col min="5633" max="5633" width="43.5" style="29" customWidth="1"/>
    <col min="5634" max="5634" width="48.75" style="29" customWidth="1"/>
    <col min="5635" max="5888" width="9" style="29"/>
    <col min="5889" max="5889" width="43.5" style="29" customWidth="1"/>
    <col min="5890" max="5890" width="48.75" style="29" customWidth="1"/>
    <col min="5891" max="6144" width="9" style="29"/>
    <col min="6145" max="6145" width="43.5" style="29" customWidth="1"/>
    <col min="6146" max="6146" width="48.75" style="29" customWidth="1"/>
    <col min="6147" max="6400" width="9" style="29"/>
    <col min="6401" max="6401" width="43.5" style="29" customWidth="1"/>
    <col min="6402" max="6402" width="48.75" style="29" customWidth="1"/>
    <col min="6403" max="6656" width="9" style="29"/>
    <col min="6657" max="6657" width="43.5" style="29" customWidth="1"/>
    <col min="6658" max="6658" width="48.75" style="29" customWidth="1"/>
    <col min="6659" max="6912" width="9" style="29"/>
    <col min="6913" max="6913" width="43.5" style="29" customWidth="1"/>
    <col min="6914" max="6914" width="48.75" style="29" customWidth="1"/>
    <col min="6915" max="7168" width="9" style="29"/>
    <col min="7169" max="7169" width="43.5" style="29" customWidth="1"/>
    <col min="7170" max="7170" width="48.75" style="29" customWidth="1"/>
    <col min="7171" max="7424" width="9" style="29"/>
    <col min="7425" max="7425" width="43.5" style="29" customWidth="1"/>
    <col min="7426" max="7426" width="48.75" style="29" customWidth="1"/>
    <col min="7427" max="7680" width="9" style="29"/>
    <col min="7681" max="7681" width="43.5" style="29" customWidth="1"/>
    <col min="7682" max="7682" width="48.75" style="29" customWidth="1"/>
    <col min="7683" max="7936" width="9" style="29"/>
    <col min="7937" max="7937" width="43.5" style="29" customWidth="1"/>
    <col min="7938" max="7938" width="48.75" style="29" customWidth="1"/>
    <col min="7939" max="8192" width="9" style="29"/>
    <col min="8193" max="8193" width="43.5" style="29" customWidth="1"/>
    <col min="8194" max="8194" width="48.75" style="29" customWidth="1"/>
    <col min="8195" max="8448" width="9" style="29"/>
    <col min="8449" max="8449" width="43.5" style="29" customWidth="1"/>
    <col min="8450" max="8450" width="48.75" style="29" customWidth="1"/>
    <col min="8451" max="8704" width="9" style="29"/>
    <col min="8705" max="8705" width="43.5" style="29" customWidth="1"/>
    <col min="8706" max="8706" width="48.75" style="29" customWidth="1"/>
    <col min="8707" max="8960" width="9" style="29"/>
    <col min="8961" max="8961" width="43.5" style="29" customWidth="1"/>
    <col min="8962" max="8962" width="48.75" style="29" customWidth="1"/>
    <col min="8963" max="9216" width="9" style="29"/>
    <col min="9217" max="9217" width="43.5" style="29" customWidth="1"/>
    <col min="9218" max="9218" width="48.75" style="29" customWidth="1"/>
    <col min="9219" max="9472" width="9" style="29"/>
    <col min="9473" max="9473" width="43.5" style="29" customWidth="1"/>
    <col min="9474" max="9474" width="48.75" style="29" customWidth="1"/>
    <col min="9475" max="9728" width="9" style="29"/>
    <col min="9729" max="9729" width="43.5" style="29" customWidth="1"/>
    <col min="9730" max="9730" width="48.75" style="29" customWidth="1"/>
    <col min="9731" max="9984" width="9" style="29"/>
    <col min="9985" max="9985" width="43.5" style="29" customWidth="1"/>
    <col min="9986" max="9986" width="48.75" style="29" customWidth="1"/>
    <col min="9987" max="10240" width="9" style="29"/>
    <col min="10241" max="10241" width="43.5" style="29" customWidth="1"/>
    <col min="10242" max="10242" width="48.75" style="29" customWidth="1"/>
    <col min="10243" max="10496" width="9" style="29"/>
    <col min="10497" max="10497" width="43.5" style="29" customWidth="1"/>
    <col min="10498" max="10498" width="48.75" style="29" customWidth="1"/>
    <col min="10499" max="10752" width="9" style="29"/>
    <col min="10753" max="10753" width="43.5" style="29" customWidth="1"/>
    <col min="10754" max="10754" width="48.75" style="29" customWidth="1"/>
    <col min="10755" max="11008" width="9" style="29"/>
    <col min="11009" max="11009" width="43.5" style="29" customWidth="1"/>
    <col min="11010" max="11010" width="48.75" style="29" customWidth="1"/>
    <col min="11011" max="11264" width="9" style="29"/>
    <col min="11265" max="11265" width="43.5" style="29" customWidth="1"/>
    <col min="11266" max="11266" width="48.75" style="29" customWidth="1"/>
    <col min="11267" max="11520" width="9" style="29"/>
    <col min="11521" max="11521" width="43.5" style="29" customWidth="1"/>
    <col min="11522" max="11522" width="48.75" style="29" customWidth="1"/>
    <col min="11523" max="11776" width="9" style="29"/>
    <col min="11777" max="11777" width="43.5" style="29" customWidth="1"/>
    <col min="11778" max="11778" width="48.75" style="29" customWidth="1"/>
    <col min="11779" max="12032" width="9" style="29"/>
    <col min="12033" max="12033" width="43.5" style="29" customWidth="1"/>
    <col min="12034" max="12034" width="48.75" style="29" customWidth="1"/>
    <col min="12035" max="12288" width="9" style="29"/>
    <col min="12289" max="12289" width="43.5" style="29" customWidth="1"/>
    <col min="12290" max="12290" width="48.75" style="29" customWidth="1"/>
    <col min="12291" max="12544" width="9" style="29"/>
    <col min="12545" max="12545" width="43.5" style="29" customWidth="1"/>
    <col min="12546" max="12546" width="48.75" style="29" customWidth="1"/>
    <col min="12547" max="12800" width="9" style="29"/>
    <col min="12801" max="12801" width="43.5" style="29" customWidth="1"/>
    <col min="12802" max="12802" width="48.75" style="29" customWidth="1"/>
    <col min="12803" max="13056" width="9" style="29"/>
    <col min="13057" max="13057" width="43.5" style="29" customWidth="1"/>
    <col min="13058" max="13058" width="48.75" style="29" customWidth="1"/>
    <col min="13059" max="13312" width="9" style="29"/>
    <col min="13313" max="13313" width="43.5" style="29" customWidth="1"/>
    <col min="13314" max="13314" width="48.75" style="29" customWidth="1"/>
    <col min="13315" max="13568" width="9" style="29"/>
    <col min="13569" max="13569" width="43.5" style="29" customWidth="1"/>
    <col min="13570" max="13570" width="48.75" style="29" customWidth="1"/>
    <col min="13571" max="13824" width="9" style="29"/>
    <col min="13825" max="13825" width="43.5" style="29" customWidth="1"/>
    <col min="13826" max="13826" width="48.75" style="29" customWidth="1"/>
    <col min="13827" max="14080" width="9" style="29"/>
    <col min="14081" max="14081" width="43.5" style="29" customWidth="1"/>
    <col min="14082" max="14082" width="48.75" style="29" customWidth="1"/>
    <col min="14083" max="14336" width="9" style="29"/>
    <col min="14337" max="14337" width="43.5" style="29" customWidth="1"/>
    <col min="14338" max="14338" width="48.75" style="29" customWidth="1"/>
    <col min="14339" max="14592" width="9" style="29"/>
    <col min="14593" max="14593" width="43.5" style="29" customWidth="1"/>
    <col min="14594" max="14594" width="48.75" style="29" customWidth="1"/>
    <col min="14595" max="14848" width="9" style="29"/>
    <col min="14849" max="14849" width="43.5" style="29" customWidth="1"/>
    <col min="14850" max="14850" width="48.75" style="29" customWidth="1"/>
    <col min="14851" max="15104" width="9" style="29"/>
    <col min="15105" max="15105" width="43.5" style="29" customWidth="1"/>
    <col min="15106" max="15106" width="48.75" style="29" customWidth="1"/>
    <col min="15107" max="15360" width="9" style="29"/>
    <col min="15361" max="15361" width="43.5" style="29" customWidth="1"/>
    <col min="15362" max="15362" width="48.75" style="29" customWidth="1"/>
    <col min="15363" max="15616" width="9" style="29"/>
    <col min="15617" max="15617" width="43.5" style="29" customWidth="1"/>
    <col min="15618" max="15618" width="48.75" style="29" customWidth="1"/>
    <col min="15619" max="15872" width="9" style="29"/>
    <col min="15873" max="15873" width="43.5" style="29" customWidth="1"/>
    <col min="15874" max="15874" width="48.75" style="29" customWidth="1"/>
    <col min="15875" max="16128" width="9" style="29"/>
    <col min="16129" max="16129" width="43.5" style="29" customWidth="1"/>
    <col min="16130" max="16130" width="48.75" style="29" customWidth="1"/>
    <col min="16131" max="16384" width="9" style="29"/>
  </cols>
  <sheetData>
    <row r="1" spans="1:2" s="77" customFormat="1" ht="21.75" customHeight="1">
      <c r="A1" s="77" t="s">
        <v>188</v>
      </c>
    </row>
    <row r="2" spans="1:2" s="77" customFormat="1" ht="38.25" customHeight="1">
      <c r="A2" s="165" t="s">
        <v>189</v>
      </c>
      <c r="B2" s="165"/>
    </row>
    <row r="3" spans="1:2" s="77" customFormat="1" ht="21.75" customHeight="1">
      <c r="A3" s="81"/>
      <c r="B3" s="80" t="s">
        <v>1</v>
      </c>
    </row>
    <row r="4" spans="1:2" s="77" customFormat="1" ht="21.75" customHeight="1">
      <c r="A4" s="79" t="s">
        <v>122</v>
      </c>
      <c r="B4" s="79" t="s">
        <v>141</v>
      </c>
    </row>
    <row r="5" spans="1:2" s="77" customFormat="1" ht="21.75" customHeight="1">
      <c r="A5" s="79" t="s">
        <v>125</v>
      </c>
      <c r="B5" s="79"/>
    </row>
    <row r="6" spans="1:2" s="77" customFormat="1" ht="21.75" customHeight="1">
      <c r="A6" s="79" t="s">
        <v>126</v>
      </c>
      <c r="B6" s="79"/>
    </row>
    <row r="7" spans="1:2" s="77" customFormat="1" ht="21.75" customHeight="1">
      <c r="A7" s="79" t="s">
        <v>127</v>
      </c>
      <c r="B7" s="79"/>
    </row>
    <row r="8" spans="1:2" s="77" customFormat="1" ht="21.75" customHeight="1">
      <c r="A8" s="79" t="s">
        <v>128</v>
      </c>
      <c r="B8" s="79"/>
    </row>
    <row r="9" spans="1:2" s="77" customFormat="1" ht="21.75" customHeight="1">
      <c r="A9" s="79" t="s">
        <v>129</v>
      </c>
      <c r="B9" s="79"/>
    </row>
    <row r="10" spans="1:2" s="77" customFormat="1" ht="21.75" customHeight="1">
      <c r="A10" s="79" t="s">
        <v>130</v>
      </c>
      <c r="B10" s="79"/>
    </row>
    <row r="11" spans="1:2" s="77" customFormat="1" ht="21.75" customHeight="1">
      <c r="A11" s="79" t="s">
        <v>131</v>
      </c>
      <c r="B11" s="79"/>
    </row>
    <row r="12" spans="1:2" s="77" customFormat="1" ht="21.75" customHeight="1">
      <c r="A12" s="79" t="s">
        <v>132</v>
      </c>
      <c r="B12" s="78"/>
    </row>
    <row r="13" spans="1:2" s="77" customFormat="1" ht="21.75" customHeight="1">
      <c r="A13" s="79" t="s">
        <v>133</v>
      </c>
      <c r="B13" s="78"/>
    </row>
    <row r="14" spans="1:2" s="77" customFormat="1" ht="21.75" customHeight="1">
      <c r="A14" s="79" t="s">
        <v>134</v>
      </c>
      <c r="B14" s="78"/>
    </row>
    <row r="15" spans="1:2" s="77" customFormat="1" ht="21.75" customHeight="1">
      <c r="A15" s="79" t="s">
        <v>135</v>
      </c>
      <c r="B15" s="78"/>
    </row>
    <row r="16" spans="1:2" s="77" customFormat="1" ht="21.75" customHeight="1">
      <c r="A16" s="79" t="s">
        <v>136</v>
      </c>
      <c r="B16" s="78"/>
    </row>
    <row r="17" spans="1:2" s="77" customFormat="1" ht="21.75" customHeight="1">
      <c r="A17" s="79" t="s">
        <v>23</v>
      </c>
      <c r="B17" s="78"/>
    </row>
    <row r="18" spans="1:2" s="77" customFormat="1" ht="21.75" customHeight="1">
      <c r="A18" s="77" t="s">
        <v>190</v>
      </c>
    </row>
  </sheetData>
  <mergeCells count="1">
    <mergeCell ref="A2:B2"/>
  </mergeCells>
  <phoneticPr fontId="0" type="noConversion"/>
  <pageMargins left="0.70069446338443309" right="0.70069446338443309" top="0.75208338226859028" bottom="0.75208338226859028" header="0.29930554506346935" footer="0.29930554506346935"/>
  <pageSetup paperSize="9"/>
  <extLst>
    <ext uri="{2D9387EB-5337-4D45-933B-B4D357D02E09}">
      <gutter val="0.0" pos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46D0A"/>
  </sheetPr>
  <dimension ref="A1:B11"/>
  <sheetViews>
    <sheetView zoomScale="90" zoomScaleNormal="90" workbookViewId="0">
      <selection activeCell="E19" sqref="E19"/>
    </sheetView>
  </sheetViews>
  <sheetFormatPr defaultColWidth="9" defaultRowHeight="13.5"/>
  <cols>
    <col min="1" max="1" width="42.125" style="29" customWidth="1"/>
    <col min="2" max="2" width="51.25" style="29" customWidth="1"/>
    <col min="3" max="256" width="9" style="29"/>
    <col min="257" max="257" width="42.125" style="29" customWidth="1"/>
    <col min="258" max="258" width="51.25" style="29" customWidth="1"/>
    <col min="259" max="512" width="9" style="29"/>
    <col min="513" max="513" width="42.125" style="29" customWidth="1"/>
    <col min="514" max="514" width="51.25" style="29" customWidth="1"/>
    <col min="515" max="768" width="9" style="29"/>
    <col min="769" max="769" width="42.125" style="29" customWidth="1"/>
    <col min="770" max="770" width="51.25" style="29" customWidth="1"/>
    <col min="771" max="1024" width="9" style="29"/>
    <col min="1025" max="1025" width="42.125" style="29" customWidth="1"/>
    <col min="1026" max="1026" width="51.25" style="29" customWidth="1"/>
    <col min="1027" max="1280" width="9" style="29"/>
    <col min="1281" max="1281" width="42.125" style="29" customWidth="1"/>
    <col min="1282" max="1282" width="51.25" style="29" customWidth="1"/>
    <col min="1283" max="1536" width="9" style="29"/>
    <col min="1537" max="1537" width="42.125" style="29" customWidth="1"/>
    <col min="1538" max="1538" width="51.25" style="29" customWidth="1"/>
    <col min="1539" max="1792" width="9" style="29"/>
    <col min="1793" max="1793" width="42.125" style="29" customWidth="1"/>
    <col min="1794" max="1794" width="51.25" style="29" customWidth="1"/>
    <col min="1795" max="2048" width="9" style="29"/>
    <col min="2049" max="2049" width="42.125" style="29" customWidth="1"/>
    <col min="2050" max="2050" width="51.25" style="29" customWidth="1"/>
    <col min="2051" max="2304" width="9" style="29"/>
    <col min="2305" max="2305" width="42.125" style="29" customWidth="1"/>
    <col min="2306" max="2306" width="51.25" style="29" customWidth="1"/>
    <col min="2307" max="2560" width="9" style="29"/>
    <col min="2561" max="2561" width="42.125" style="29" customWidth="1"/>
    <col min="2562" max="2562" width="51.25" style="29" customWidth="1"/>
    <col min="2563" max="2816" width="9" style="29"/>
    <col min="2817" max="2817" width="42.125" style="29" customWidth="1"/>
    <col min="2818" max="2818" width="51.25" style="29" customWidth="1"/>
    <col min="2819" max="3072" width="9" style="29"/>
    <col min="3073" max="3073" width="42.125" style="29" customWidth="1"/>
    <col min="3074" max="3074" width="51.25" style="29" customWidth="1"/>
    <col min="3075" max="3328" width="9" style="29"/>
    <col min="3329" max="3329" width="42.125" style="29" customWidth="1"/>
    <col min="3330" max="3330" width="51.25" style="29" customWidth="1"/>
    <col min="3331" max="3584" width="9" style="29"/>
    <col min="3585" max="3585" width="42.125" style="29" customWidth="1"/>
    <col min="3586" max="3586" width="51.25" style="29" customWidth="1"/>
    <col min="3587" max="3840" width="9" style="29"/>
    <col min="3841" max="3841" width="42.125" style="29" customWidth="1"/>
    <col min="3842" max="3842" width="51.25" style="29" customWidth="1"/>
    <col min="3843" max="4096" width="9" style="29"/>
    <col min="4097" max="4097" width="42.125" style="29" customWidth="1"/>
    <col min="4098" max="4098" width="51.25" style="29" customWidth="1"/>
    <col min="4099" max="4352" width="9" style="29"/>
    <col min="4353" max="4353" width="42.125" style="29" customWidth="1"/>
    <col min="4354" max="4354" width="51.25" style="29" customWidth="1"/>
    <col min="4355" max="4608" width="9" style="29"/>
    <col min="4609" max="4609" width="42.125" style="29" customWidth="1"/>
    <col min="4610" max="4610" width="51.25" style="29" customWidth="1"/>
    <col min="4611" max="4864" width="9" style="29"/>
    <col min="4865" max="4865" width="42.125" style="29" customWidth="1"/>
    <col min="4866" max="4866" width="51.25" style="29" customWidth="1"/>
    <col min="4867" max="5120" width="9" style="29"/>
    <col min="5121" max="5121" width="42.125" style="29" customWidth="1"/>
    <col min="5122" max="5122" width="51.25" style="29" customWidth="1"/>
    <col min="5123" max="5376" width="9" style="29"/>
    <col min="5377" max="5377" width="42.125" style="29" customWidth="1"/>
    <col min="5378" max="5378" width="51.25" style="29" customWidth="1"/>
    <col min="5379" max="5632" width="9" style="29"/>
    <col min="5633" max="5633" width="42.125" style="29" customWidth="1"/>
    <col min="5634" max="5634" width="51.25" style="29" customWidth="1"/>
    <col min="5635" max="5888" width="9" style="29"/>
    <col min="5889" max="5889" width="42.125" style="29" customWidth="1"/>
    <col min="5890" max="5890" width="51.25" style="29" customWidth="1"/>
    <col min="5891" max="6144" width="9" style="29"/>
    <col min="6145" max="6145" width="42.125" style="29" customWidth="1"/>
    <col min="6146" max="6146" width="51.25" style="29" customWidth="1"/>
    <col min="6147" max="6400" width="9" style="29"/>
    <col min="6401" max="6401" width="42.125" style="29" customWidth="1"/>
    <col min="6402" max="6402" width="51.25" style="29" customWidth="1"/>
    <col min="6403" max="6656" width="9" style="29"/>
    <col min="6657" max="6657" width="42.125" style="29" customWidth="1"/>
    <col min="6658" max="6658" width="51.25" style="29" customWidth="1"/>
    <col min="6659" max="6912" width="9" style="29"/>
    <col min="6913" max="6913" width="42.125" style="29" customWidth="1"/>
    <col min="6914" max="6914" width="51.25" style="29" customWidth="1"/>
    <col min="6915" max="7168" width="9" style="29"/>
    <col min="7169" max="7169" width="42.125" style="29" customWidth="1"/>
    <col min="7170" max="7170" width="51.25" style="29" customWidth="1"/>
    <col min="7171" max="7424" width="9" style="29"/>
    <col min="7425" max="7425" width="42.125" style="29" customWidth="1"/>
    <col min="7426" max="7426" width="51.25" style="29" customWidth="1"/>
    <col min="7427" max="7680" width="9" style="29"/>
    <col min="7681" max="7681" width="42.125" style="29" customWidth="1"/>
    <col min="7682" max="7682" width="51.25" style="29" customWidth="1"/>
    <col min="7683" max="7936" width="9" style="29"/>
    <col min="7937" max="7937" width="42.125" style="29" customWidth="1"/>
    <col min="7938" max="7938" width="51.25" style="29" customWidth="1"/>
    <col min="7939" max="8192" width="9" style="29"/>
    <col min="8193" max="8193" width="42.125" style="29" customWidth="1"/>
    <col min="8194" max="8194" width="51.25" style="29" customWidth="1"/>
    <col min="8195" max="8448" width="9" style="29"/>
    <col min="8449" max="8449" width="42.125" style="29" customWidth="1"/>
    <col min="8450" max="8450" width="51.25" style="29" customWidth="1"/>
    <col min="8451" max="8704" width="9" style="29"/>
    <col min="8705" max="8705" width="42.125" style="29" customWidth="1"/>
    <col min="8706" max="8706" width="51.25" style="29" customWidth="1"/>
    <col min="8707" max="8960" width="9" style="29"/>
    <col min="8961" max="8961" width="42.125" style="29" customWidth="1"/>
    <col min="8962" max="8962" width="51.25" style="29" customWidth="1"/>
    <col min="8963" max="9216" width="9" style="29"/>
    <col min="9217" max="9217" width="42.125" style="29" customWidth="1"/>
    <col min="9218" max="9218" width="51.25" style="29" customWidth="1"/>
    <col min="9219" max="9472" width="9" style="29"/>
    <col min="9473" max="9473" width="42.125" style="29" customWidth="1"/>
    <col min="9474" max="9474" width="51.25" style="29" customWidth="1"/>
    <col min="9475" max="9728" width="9" style="29"/>
    <col min="9729" max="9729" width="42.125" style="29" customWidth="1"/>
    <col min="9730" max="9730" width="51.25" style="29" customWidth="1"/>
    <col min="9731" max="9984" width="9" style="29"/>
    <col min="9985" max="9985" width="42.125" style="29" customWidth="1"/>
    <col min="9986" max="9986" width="51.25" style="29" customWidth="1"/>
    <col min="9987" max="10240" width="9" style="29"/>
    <col min="10241" max="10241" width="42.125" style="29" customWidth="1"/>
    <col min="10242" max="10242" width="51.25" style="29" customWidth="1"/>
    <col min="10243" max="10496" width="9" style="29"/>
    <col min="10497" max="10497" width="42.125" style="29" customWidth="1"/>
    <col min="10498" max="10498" width="51.25" style="29" customWidth="1"/>
    <col min="10499" max="10752" width="9" style="29"/>
    <col min="10753" max="10753" width="42.125" style="29" customWidth="1"/>
    <col min="10754" max="10754" width="51.25" style="29" customWidth="1"/>
    <col min="10755" max="11008" width="9" style="29"/>
    <col min="11009" max="11009" width="42.125" style="29" customWidth="1"/>
    <col min="11010" max="11010" width="51.25" style="29" customWidth="1"/>
    <col min="11011" max="11264" width="9" style="29"/>
    <col min="11265" max="11265" width="42.125" style="29" customWidth="1"/>
    <col min="11266" max="11266" width="51.25" style="29" customWidth="1"/>
    <col min="11267" max="11520" width="9" style="29"/>
    <col min="11521" max="11521" width="42.125" style="29" customWidth="1"/>
    <col min="11522" max="11522" width="51.25" style="29" customWidth="1"/>
    <col min="11523" max="11776" width="9" style="29"/>
    <col min="11777" max="11777" width="42.125" style="29" customWidth="1"/>
    <col min="11778" max="11778" width="51.25" style="29" customWidth="1"/>
    <col min="11779" max="12032" width="9" style="29"/>
    <col min="12033" max="12033" width="42.125" style="29" customWidth="1"/>
    <col min="12034" max="12034" width="51.25" style="29" customWidth="1"/>
    <col min="12035" max="12288" width="9" style="29"/>
    <col min="12289" max="12289" width="42.125" style="29" customWidth="1"/>
    <col min="12290" max="12290" width="51.25" style="29" customWidth="1"/>
    <col min="12291" max="12544" width="9" style="29"/>
    <col min="12545" max="12545" width="42.125" style="29" customWidth="1"/>
    <col min="12546" max="12546" width="51.25" style="29" customWidth="1"/>
    <col min="12547" max="12800" width="9" style="29"/>
    <col min="12801" max="12801" width="42.125" style="29" customWidth="1"/>
    <col min="12802" max="12802" width="51.25" style="29" customWidth="1"/>
    <col min="12803" max="13056" width="9" style="29"/>
    <col min="13057" max="13057" width="42.125" style="29" customWidth="1"/>
    <col min="13058" max="13058" width="51.25" style="29" customWidth="1"/>
    <col min="13059" max="13312" width="9" style="29"/>
    <col min="13313" max="13313" width="42.125" style="29" customWidth="1"/>
    <col min="13314" max="13314" width="51.25" style="29" customWidth="1"/>
    <col min="13315" max="13568" width="9" style="29"/>
    <col min="13569" max="13569" width="42.125" style="29" customWidth="1"/>
    <col min="13570" max="13570" width="51.25" style="29" customWidth="1"/>
    <col min="13571" max="13824" width="9" style="29"/>
    <col min="13825" max="13825" width="42.125" style="29" customWidth="1"/>
    <col min="13826" max="13826" width="51.25" style="29" customWidth="1"/>
    <col min="13827" max="14080" width="9" style="29"/>
    <col min="14081" max="14081" width="42.125" style="29" customWidth="1"/>
    <col min="14082" max="14082" width="51.25" style="29" customWidth="1"/>
    <col min="14083" max="14336" width="9" style="29"/>
    <col min="14337" max="14337" width="42.125" style="29" customWidth="1"/>
    <col min="14338" max="14338" width="51.25" style="29" customWidth="1"/>
    <col min="14339" max="14592" width="9" style="29"/>
    <col min="14593" max="14593" width="42.125" style="29" customWidth="1"/>
    <col min="14594" max="14594" width="51.25" style="29" customWidth="1"/>
    <col min="14595" max="14848" width="9" style="29"/>
    <col min="14849" max="14849" width="42.125" style="29" customWidth="1"/>
    <col min="14850" max="14850" width="51.25" style="29" customWidth="1"/>
    <col min="14851" max="15104" width="9" style="29"/>
    <col min="15105" max="15105" width="42.125" style="29" customWidth="1"/>
    <col min="15106" max="15106" width="51.25" style="29" customWidth="1"/>
    <col min="15107" max="15360" width="9" style="29"/>
    <col min="15361" max="15361" width="42.125" style="29" customWidth="1"/>
    <col min="15362" max="15362" width="51.25" style="29" customWidth="1"/>
    <col min="15363" max="15616" width="9" style="29"/>
    <col min="15617" max="15617" width="42.125" style="29" customWidth="1"/>
    <col min="15618" max="15618" width="51.25" style="29" customWidth="1"/>
    <col min="15619" max="15872" width="9" style="29"/>
    <col min="15873" max="15873" width="42.125" style="29" customWidth="1"/>
    <col min="15874" max="15874" width="51.25" style="29" customWidth="1"/>
    <col min="15875" max="16128" width="9" style="29"/>
    <col min="16129" max="16129" width="42.125" style="29" customWidth="1"/>
    <col min="16130" max="16130" width="51.25" style="29" customWidth="1"/>
    <col min="16131" max="16384" width="9" style="29"/>
  </cols>
  <sheetData>
    <row r="1" spans="1:2" s="77" customFormat="1" ht="21.75" customHeight="1">
      <c r="A1" s="77" t="s">
        <v>191</v>
      </c>
    </row>
    <row r="2" spans="1:2" s="77" customFormat="1" ht="36.75" customHeight="1">
      <c r="A2" s="165" t="s">
        <v>192</v>
      </c>
      <c r="B2" s="165"/>
    </row>
    <row r="3" spans="1:2" s="77" customFormat="1" ht="21.75" customHeight="1">
      <c r="A3" s="81"/>
      <c r="B3" s="80" t="s">
        <v>1</v>
      </c>
    </row>
    <row r="4" spans="1:2" s="77" customFormat="1" ht="21.75" customHeight="1">
      <c r="A4" s="79" t="s">
        <v>140</v>
      </c>
      <c r="B4" s="79" t="s">
        <v>141</v>
      </c>
    </row>
    <row r="5" spans="1:2" s="77" customFormat="1" ht="21.75" customHeight="1">
      <c r="A5" s="78"/>
      <c r="B5" s="78"/>
    </row>
    <row r="6" spans="1:2" s="77" customFormat="1" ht="21.75" customHeight="1">
      <c r="A6" s="78"/>
      <c r="B6" s="78"/>
    </row>
    <row r="7" spans="1:2" s="77" customFormat="1" ht="21.75" customHeight="1">
      <c r="A7" s="78"/>
      <c r="B7" s="78"/>
    </row>
    <row r="8" spans="1:2" s="77" customFormat="1" ht="21.75" customHeight="1">
      <c r="A8" s="78"/>
      <c r="B8" s="78"/>
    </row>
    <row r="9" spans="1:2" s="77" customFormat="1" ht="21.75" customHeight="1">
      <c r="A9" s="79" t="s">
        <v>23</v>
      </c>
      <c r="B9" s="78"/>
    </row>
    <row r="10" spans="1:2" s="77" customFormat="1" ht="21.75" customHeight="1">
      <c r="A10" s="77" t="s">
        <v>190</v>
      </c>
    </row>
    <row r="11" spans="1:2" s="77" customFormat="1" ht="21.75" customHeight="1"/>
  </sheetData>
  <mergeCells count="1">
    <mergeCell ref="A2:B2"/>
  </mergeCells>
  <phoneticPr fontId="0" type="noConversion"/>
  <pageMargins left="0.70069446338443309" right="0.70069446338443309" top="0.75208338226859028" bottom="0.75208338226859028" header="0.29930554506346935" footer="0.29930554506346935"/>
  <pageSetup paperSize="9"/>
  <extLst>
    <ext uri="{2D9387EB-5337-4D45-933B-B4D357D02E09}">
      <gutter val="0.0" pos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H11"/>
  <sheetViews>
    <sheetView showZeros="0" zoomScale="90" zoomScaleNormal="90" workbookViewId="0">
      <selection activeCell="I10" sqref="I10"/>
    </sheetView>
  </sheetViews>
  <sheetFormatPr defaultColWidth="9" defaultRowHeight="27" customHeight="1"/>
  <cols>
    <col min="1" max="1" width="35.125" style="64" customWidth="1"/>
    <col min="2" max="2" width="10.5" style="64" hidden="1" customWidth="1"/>
    <col min="3" max="3" width="14.625" style="61" hidden="1" customWidth="1"/>
    <col min="4" max="4" width="21.5" style="61" hidden="1" customWidth="1"/>
    <col min="5" max="5" width="20.75" style="61" hidden="1" customWidth="1"/>
    <col min="6" max="6" width="19.75" style="61" hidden="1" customWidth="1"/>
    <col min="7" max="7" width="15.25" style="61" customWidth="1"/>
    <col min="8" max="8" width="16.375" style="64" customWidth="1"/>
    <col min="9" max="9" width="10.5" style="64" customWidth="1"/>
    <col min="10" max="16384" width="9" style="64"/>
  </cols>
  <sheetData>
    <row r="1" spans="1:8" ht="18" customHeight="1">
      <c r="A1" s="64" t="s">
        <v>193</v>
      </c>
    </row>
    <row r="2" spans="1:8" ht="27" customHeight="1">
      <c r="A2" s="164" t="s">
        <v>336</v>
      </c>
      <c r="B2" s="164"/>
      <c r="C2" s="164"/>
      <c r="D2" s="164"/>
      <c r="E2" s="164"/>
      <c r="F2" s="164"/>
      <c r="G2" s="164"/>
      <c r="H2" s="164"/>
    </row>
    <row r="3" spans="1:8" ht="14.25">
      <c r="H3" s="74" t="s">
        <v>1</v>
      </c>
    </row>
    <row r="4" spans="1:8" ht="36" customHeight="1">
      <c r="A4" s="111" t="s">
        <v>2</v>
      </c>
      <c r="B4" s="73" t="s">
        <v>3</v>
      </c>
      <c r="C4" s="73" t="s">
        <v>4</v>
      </c>
      <c r="D4" s="65" t="s">
        <v>5</v>
      </c>
      <c r="E4" s="65" t="s">
        <v>7</v>
      </c>
      <c r="F4" s="65" t="s">
        <v>144</v>
      </c>
      <c r="G4" s="154" t="s">
        <v>141</v>
      </c>
      <c r="H4" s="154" t="s">
        <v>319</v>
      </c>
    </row>
    <row r="5" spans="1:8" ht="36" customHeight="1">
      <c r="A5" s="152" t="s">
        <v>194</v>
      </c>
      <c r="B5" s="70">
        <v>39139</v>
      </c>
      <c r="C5" s="70">
        <v>39997</v>
      </c>
      <c r="D5" s="72">
        <v>46671</v>
      </c>
      <c r="E5" s="69">
        <v>46565</v>
      </c>
      <c r="F5" s="70">
        <v>48022</v>
      </c>
      <c r="G5" s="155">
        <v>59047</v>
      </c>
      <c r="H5" s="156">
        <v>6.8</v>
      </c>
    </row>
    <row r="6" spans="1:8" ht="36" customHeight="1">
      <c r="A6" s="152" t="s">
        <v>195</v>
      </c>
      <c r="B6" s="70">
        <v>47025</v>
      </c>
      <c r="C6" s="76">
        <v>57507</v>
      </c>
      <c r="D6" s="72">
        <v>36051.949999999997</v>
      </c>
      <c r="E6" s="69">
        <v>47479</v>
      </c>
      <c r="F6" s="70">
        <v>44586</v>
      </c>
      <c r="G6" s="155">
        <v>52669</v>
      </c>
      <c r="H6" s="156">
        <v>5.6</v>
      </c>
    </row>
    <row r="7" spans="1:8" ht="36" customHeight="1">
      <c r="A7" s="153" t="s">
        <v>337</v>
      </c>
      <c r="B7" s="67">
        <f>B5+B6</f>
        <v>86164</v>
      </c>
      <c r="C7" s="67">
        <f>C5+C6</f>
        <v>97504</v>
      </c>
      <c r="D7" s="66">
        <f>D6+D5</f>
        <v>82722.95</v>
      </c>
      <c r="E7" s="66">
        <f>E6+E5</f>
        <v>94044</v>
      </c>
      <c r="F7" s="66">
        <f>F5+F6</f>
        <v>92608</v>
      </c>
      <c r="G7" s="157">
        <v>111716</v>
      </c>
      <c r="H7" s="154">
        <v>6.2</v>
      </c>
    </row>
    <row r="8" spans="1:8" ht="39.75" hidden="1" customHeight="1">
      <c r="A8" s="153" t="s">
        <v>196</v>
      </c>
      <c r="B8" s="67">
        <v>85030</v>
      </c>
      <c r="C8" s="75">
        <v>88863</v>
      </c>
      <c r="D8" s="66">
        <v>112546</v>
      </c>
      <c r="E8" s="66">
        <v>117638</v>
      </c>
      <c r="F8" s="66">
        <v>120564</v>
      </c>
      <c r="G8" s="157"/>
      <c r="H8" s="154"/>
    </row>
    <row r="9" spans="1:8" ht="39.75" hidden="1" customHeight="1">
      <c r="A9" s="153" t="s">
        <v>23</v>
      </c>
      <c r="B9" s="67">
        <v>171194</v>
      </c>
      <c r="C9" s="66">
        <f>C7+C8</f>
        <v>186367</v>
      </c>
      <c r="D9" s="66">
        <f>D7+D8</f>
        <v>195268.95</v>
      </c>
      <c r="E9" s="66">
        <f>E7+E8</f>
        <v>211682</v>
      </c>
      <c r="F9" s="66">
        <f>F7+F8</f>
        <v>213172</v>
      </c>
      <c r="G9" s="157"/>
      <c r="H9" s="154"/>
    </row>
    <row r="10" spans="1:8" ht="27" customHeight="1">
      <c r="A10" s="153" t="s">
        <v>196</v>
      </c>
      <c r="C10" s="64"/>
      <c r="D10" s="64"/>
      <c r="E10" s="64"/>
      <c r="F10" s="64"/>
      <c r="G10" s="130">
        <v>139189</v>
      </c>
      <c r="H10" s="130"/>
    </row>
    <row r="11" spans="1:8" ht="27" customHeight="1">
      <c r="A11" s="153" t="s">
        <v>338</v>
      </c>
      <c r="G11" s="130">
        <v>250905</v>
      </c>
      <c r="H11" s="130"/>
    </row>
  </sheetData>
  <mergeCells count="1">
    <mergeCell ref="A2:H2"/>
  </mergeCells>
  <phoneticPr fontId="0" type="noConversion"/>
  <printOptions horizontalCentered="1"/>
  <pageMargins left="0.54999998235327052" right="0.54999998235327052" top="0.59027779759384524" bottom="0.59027779759384524" header="0.51111109613433603" footer="0.51111109613433603"/>
  <pageSetup paperSize="9"/>
  <extLst>
    <ext uri="{2D9387EB-5337-4D45-933B-B4D357D02E09}">
      <gutter val="0.0" pos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H10"/>
  <sheetViews>
    <sheetView showZeros="0" zoomScaleNormal="100" workbookViewId="0">
      <selection activeCell="J7" sqref="J7"/>
    </sheetView>
  </sheetViews>
  <sheetFormatPr defaultColWidth="9" defaultRowHeight="14.25" customHeight="1"/>
  <cols>
    <col min="1" max="1" width="40.25" style="54" customWidth="1"/>
    <col min="2" max="3" width="12.5" style="61" hidden="1" customWidth="1"/>
    <col min="4" max="6" width="18.5" style="61" hidden="1" customWidth="1"/>
    <col min="7" max="7" width="16.375" style="61" customWidth="1"/>
    <col min="8" max="8" width="15.25" style="61" customWidth="1"/>
    <col min="9" max="16384" width="9" style="64"/>
  </cols>
  <sheetData>
    <row r="1" spans="1:8">
      <c r="A1" s="54" t="s">
        <v>197</v>
      </c>
    </row>
    <row r="2" spans="1:8" ht="25.5" customHeight="1">
      <c r="A2" s="166" t="s">
        <v>339</v>
      </c>
      <c r="B2" s="166"/>
      <c r="C2" s="166"/>
      <c r="D2" s="166"/>
      <c r="E2" s="166"/>
      <c r="F2" s="166"/>
      <c r="G2" s="166"/>
      <c r="H2" s="166"/>
    </row>
    <row r="3" spans="1:8" ht="20.100000000000001" customHeight="1">
      <c r="B3" s="64"/>
      <c r="C3" s="64"/>
      <c r="D3" s="64"/>
      <c r="E3" s="64"/>
      <c r="F3" s="64"/>
      <c r="G3" s="64"/>
      <c r="H3" s="74" t="s">
        <v>1</v>
      </c>
    </row>
    <row r="4" spans="1:8" ht="42.75" customHeight="1">
      <c r="A4" s="111" t="s">
        <v>2</v>
      </c>
      <c r="B4" s="73" t="s">
        <v>3</v>
      </c>
      <c r="C4" s="73" t="s">
        <v>4</v>
      </c>
      <c r="D4" s="65" t="s">
        <v>5</v>
      </c>
      <c r="E4" s="65" t="s">
        <v>7</v>
      </c>
      <c r="F4" s="65" t="s">
        <v>144</v>
      </c>
      <c r="G4" s="65" t="s">
        <v>141</v>
      </c>
      <c r="H4" s="65" t="s">
        <v>319</v>
      </c>
    </row>
    <row r="5" spans="1:8" ht="39" customHeight="1">
      <c r="A5" s="158" t="s">
        <v>340</v>
      </c>
      <c r="B5" s="70">
        <v>27478</v>
      </c>
      <c r="C5" s="70">
        <v>27716</v>
      </c>
      <c r="D5" s="72">
        <v>32098</v>
      </c>
      <c r="E5" s="71">
        <v>37599</v>
      </c>
      <c r="F5" s="70">
        <v>37749</v>
      </c>
      <c r="G5" s="69">
        <v>49004</v>
      </c>
      <c r="H5" s="33">
        <v>17.600000000000001</v>
      </c>
    </row>
    <row r="6" spans="1:8" ht="39" customHeight="1">
      <c r="A6" s="158" t="s">
        <v>341</v>
      </c>
      <c r="B6" s="70">
        <v>46568</v>
      </c>
      <c r="C6" s="70">
        <v>44400</v>
      </c>
      <c r="D6" s="72">
        <v>44038.65</v>
      </c>
      <c r="E6" s="71">
        <v>50244</v>
      </c>
      <c r="F6" s="70">
        <v>48958</v>
      </c>
      <c r="G6" s="69">
        <v>55225</v>
      </c>
      <c r="H6" s="33">
        <v>7.7</v>
      </c>
    </row>
    <row r="7" spans="1:8" ht="39" customHeight="1">
      <c r="A7" s="153" t="s">
        <v>337</v>
      </c>
      <c r="B7" s="67">
        <f>SUM(B5:B6)</f>
        <v>74046</v>
      </c>
      <c r="C7" s="67">
        <f>C5+C6</f>
        <v>72116</v>
      </c>
      <c r="D7" s="66">
        <f>D6+D5</f>
        <v>76136.649999999994</v>
      </c>
      <c r="E7" s="66">
        <f>E6+E5</f>
        <v>87843</v>
      </c>
      <c r="F7" s="66">
        <f>F6+F5</f>
        <v>86707</v>
      </c>
      <c r="G7" s="66">
        <v>104229</v>
      </c>
      <c r="H7" s="65">
        <v>12.2</v>
      </c>
    </row>
    <row r="8" spans="1:8" ht="39" customHeight="1">
      <c r="A8" s="153" t="s">
        <v>198</v>
      </c>
      <c r="B8" s="67">
        <v>97148</v>
      </c>
      <c r="C8" s="67">
        <v>114250</v>
      </c>
      <c r="D8" s="66">
        <v>119132</v>
      </c>
      <c r="E8" s="68">
        <v>123839</v>
      </c>
      <c r="F8" s="68"/>
      <c r="G8" s="68">
        <v>146676</v>
      </c>
      <c r="H8" s="65"/>
    </row>
    <row r="9" spans="1:8" ht="39" customHeight="1">
      <c r="A9" s="153" t="s">
        <v>338</v>
      </c>
      <c r="B9" s="67">
        <f>B7+B8</f>
        <v>171194</v>
      </c>
      <c r="C9" s="67">
        <f>C7+C8</f>
        <v>186366</v>
      </c>
      <c r="D9" s="66">
        <f>D8+D7</f>
        <v>195268.65</v>
      </c>
      <c r="E9" s="66">
        <f>E8+E7</f>
        <v>211682</v>
      </c>
      <c r="F9" s="66"/>
      <c r="G9" s="66">
        <v>250905</v>
      </c>
      <c r="H9" s="65"/>
    </row>
    <row r="10" spans="1:8" ht="42" customHeight="1">
      <c r="A10" s="159"/>
      <c r="B10" s="159"/>
      <c r="C10" s="159"/>
      <c r="D10" s="159"/>
      <c r="E10" s="159"/>
      <c r="F10" s="159"/>
      <c r="G10" s="159"/>
      <c r="H10" s="159"/>
    </row>
  </sheetData>
  <mergeCells count="1">
    <mergeCell ref="A2:H2"/>
  </mergeCells>
  <phoneticPr fontId="0" type="noConversion"/>
  <printOptions horizontalCentered="1"/>
  <pageMargins left="0.54999998235327052" right="0.54999998235327052" top="0.59027779759384524" bottom="0.59027779759384524" header="0.51111109613433603" footer="0.51111109613433603"/>
  <pageSetup paperSize="9"/>
  <extLst>
    <ext uri="{2D9387EB-5337-4D45-933B-B4D357D02E09}">
      <gutter val="0.0" pos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zoomScale="90" zoomScaleNormal="90" workbookViewId="0">
      <selection activeCell="E12" sqref="E12"/>
    </sheetView>
  </sheetViews>
  <sheetFormatPr defaultColWidth="6.75" defaultRowHeight="21.95" customHeight="1"/>
  <cols>
    <col min="1" max="7" width="17.625" style="43" customWidth="1"/>
    <col min="8" max="256" width="6.75" style="43"/>
    <col min="257" max="263" width="17.625" style="43" customWidth="1"/>
    <col min="264" max="512" width="6.75" style="43"/>
    <col min="513" max="519" width="17.625" style="43" customWidth="1"/>
    <col min="520" max="768" width="6.75" style="43"/>
    <col min="769" max="775" width="17.625" style="43" customWidth="1"/>
    <col min="776" max="1024" width="6.75" style="43"/>
    <col min="1025" max="1031" width="17.625" style="43" customWidth="1"/>
    <col min="1032" max="1280" width="6.75" style="43"/>
    <col min="1281" max="1287" width="17.625" style="43" customWidth="1"/>
    <col min="1288" max="1536" width="6.75" style="43"/>
    <col min="1537" max="1543" width="17.625" style="43" customWidth="1"/>
    <col min="1544" max="1792" width="6.75" style="43"/>
    <col min="1793" max="1799" width="17.625" style="43" customWidth="1"/>
    <col min="1800" max="2048" width="6.75" style="43"/>
    <col min="2049" max="2055" width="17.625" style="43" customWidth="1"/>
    <col min="2056" max="2304" width="6.75" style="43"/>
    <col min="2305" max="2311" width="17.625" style="43" customWidth="1"/>
    <col min="2312" max="2560" width="6.75" style="43"/>
    <col min="2561" max="2567" width="17.625" style="43" customWidth="1"/>
    <col min="2568" max="2816" width="6.75" style="43"/>
    <col min="2817" max="2823" width="17.625" style="43" customWidth="1"/>
    <col min="2824" max="3072" width="6.75" style="43"/>
    <col min="3073" max="3079" width="17.625" style="43" customWidth="1"/>
    <col min="3080" max="3328" width="6.75" style="43"/>
    <col min="3329" max="3335" width="17.625" style="43" customWidth="1"/>
    <col min="3336" max="3584" width="6.75" style="43"/>
    <col min="3585" max="3591" width="17.625" style="43" customWidth="1"/>
    <col min="3592" max="3840" width="6.75" style="43"/>
    <col min="3841" max="3847" width="17.625" style="43" customWidth="1"/>
    <col min="3848" max="4096" width="6.75" style="43"/>
    <col min="4097" max="4103" width="17.625" style="43" customWidth="1"/>
    <col min="4104" max="4352" width="6.75" style="43"/>
    <col min="4353" max="4359" width="17.625" style="43" customWidth="1"/>
    <col min="4360" max="4608" width="6.75" style="43"/>
    <col min="4609" max="4615" width="17.625" style="43" customWidth="1"/>
    <col min="4616" max="4864" width="6.75" style="43"/>
    <col min="4865" max="4871" width="17.625" style="43" customWidth="1"/>
    <col min="4872" max="5120" width="6.75" style="43"/>
    <col min="5121" max="5127" width="17.625" style="43" customWidth="1"/>
    <col min="5128" max="5376" width="6.75" style="43"/>
    <col min="5377" max="5383" width="17.625" style="43" customWidth="1"/>
    <col min="5384" max="5632" width="6.75" style="43"/>
    <col min="5633" max="5639" width="17.625" style="43" customWidth="1"/>
    <col min="5640" max="5888" width="6.75" style="43"/>
    <col min="5889" max="5895" width="17.625" style="43" customWidth="1"/>
    <col min="5896" max="6144" width="6.75" style="43"/>
    <col min="6145" max="6151" width="17.625" style="43" customWidth="1"/>
    <col min="6152" max="6400" width="6.75" style="43"/>
    <col min="6401" max="6407" width="17.625" style="43" customWidth="1"/>
    <col min="6408" max="6656" width="6.75" style="43"/>
    <col min="6657" max="6663" width="17.625" style="43" customWidth="1"/>
    <col min="6664" max="6912" width="6.75" style="43"/>
    <col min="6913" max="6919" width="17.625" style="43" customWidth="1"/>
    <col min="6920" max="7168" width="6.75" style="43"/>
    <col min="7169" max="7175" width="17.625" style="43" customWidth="1"/>
    <col min="7176" max="7424" width="6.75" style="43"/>
    <col min="7425" max="7431" width="17.625" style="43" customWidth="1"/>
    <col min="7432" max="7680" width="6.75" style="43"/>
    <col min="7681" max="7687" width="17.625" style="43" customWidth="1"/>
    <col min="7688" max="7936" width="6.75" style="43"/>
    <col min="7937" max="7943" width="17.625" style="43" customWidth="1"/>
    <col min="7944" max="8192" width="6.75" style="43"/>
    <col min="8193" max="8199" width="17.625" style="43" customWidth="1"/>
    <col min="8200" max="8448" width="6.75" style="43"/>
    <col min="8449" max="8455" width="17.625" style="43" customWidth="1"/>
    <col min="8456" max="8704" width="6.75" style="43"/>
    <col min="8705" max="8711" width="17.625" style="43" customWidth="1"/>
    <col min="8712" max="8960" width="6.75" style="43"/>
    <col min="8961" max="8967" width="17.625" style="43" customWidth="1"/>
    <col min="8968" max="9216" width="6.75" style="43"/>
    <col min="9217" max="9223" width="17.625" style="43" customWidth="1"/>
    <col min="9224" max="9472" width="6.75" style="43"/>
    <col min="9473" max="9479" width="17.625" style="43" customWidth="1"/>
    <col min="9480" max="9728" width="6.75" style="43"/>
    <col min="9729" max="9735" width="17.625" style="43" customWidth="1"/>
    <col min="9736" max="9984" width="6.75" style="43"/>
    <col min="9985" max="9991" width="17.625" style="43" customWidth="1"/>
    <col min="9992" max="10240" width="6.75" style="43"/>
    <col min="10241" max="10247" width="17.625" style="43" customWidth="1"/>
    <col min="10248" max="10496" width="6.75" style="43"/>
    <col min="10497" max="10503" width="17.625" style="43" customWidth="1"/>
    <col min="10504" max="10752" width="6.75" style="43"/>
    <col min="10753" max="10759" width="17.625" style="43" customWidth="1"/>
    <col min="10760" max="11008" width="6.75" style="43"/>
    <col min="11009" max="11015" width="17.625" style="43" customWidth="1"/>
    <col min="11016" max="11264" width="6.75" style="43"/>
    <col min="11265" max="11271" width="17.625" style="43" customWidth="1"/>
    <col min="11272" max="11520" width="6.75" style="43"/>
    <col min="11521" max="11527" width="17.625" style="43" customWidth="1"/>
    <col min="11528" max="11776" width="6.75" style="43"/>
    <col min="11777" max="11783" width="17.625" style="43" customWidth="1"/>
    <col min="11784" max="12032" width="6.75" style="43"/>
    <col min="12033" max="12039" width="17.625" style="43" customWidth="1"/>
    <col min="12040" max="12288" width="6.75" style="43"/>
    <col min="12289" max="12295" width="17.625" style="43" customWidth="1"/>
    <col min="12296" max="12544" width="6.75" style="43"/>
    <col min="12545" max="12551" width="17.625" style="43" customWidth="1"/>
    <col min="12552" max="12800" width="6.75" style="43"/>
    <col min="12801" max="12807" width="17.625" style="43" customWidth="1"/>
    <col min="12808" max="13056" width="6.75" style="43"/>
    <col min="13057" max="13063" width="17.625" style="43" customWidth="1"/>
    <col min="13064" max="13312" width="6.75" style="43"/>
    <col min="13313" max="13319" width="17.625" style="43" customWidth="1"/>
    <col min="13320" max="13568" width="6.75" style="43"/>
    <col min="13569" max="13575" width="17.625" style="43" customWidth="1"/>
    <col min="13576" max="13824" width="6.75" style="43"/>
    <col min="13825" max="13831" width="17.625" style="43" customWidth="1"/>
    <col min="13832" max="14080" width="6.75" style="43"/>
    <col min="14081" max="14087" width="17.625" style="43" customWidth="1"/>
    <col min="14088" max="14336" width="6.75" style="43"/>
    <col min="14337" max="14343" width="17.625" style="43" customWidth="1"/>
    <col min="14344" max="14592" width="6.75" style="43"/>
    <col min="14593" max="14599" width="17.625" style="43" customWidth="1"/>
    <col min="14600" max="14848" width="6.75" style="43"/>
    <col min="14849" max="14855" width="17.625" style="43" customWidth="1"/>
    <col min="14856" max="15104" width="6.75" style="43"/>
    <col min="15105" max="15111" width="17.625" style="43" customWidth="1"/>
    <col min="15112" max="15360" width="6.75" style="43"/>
    <col min="15361" max="15367" width="17.625" style="43" customWidth="1"/>
    <col min="15368" max="15616" width="6.75" style="43"/>
    <col min="15617" max="15623" width="17.625" style="43" customWidth="1"/>
    <col min="15624" max="15872" width="6.75" style="43"/>
    <col min="15873" max="15879" width="17.625" style="43" customWidth="1"/>
    <col min="15880" max="16128" width="6.75" style="43"/>
    <col min="16129" max="16135" width="17.625" style="43" customWidth="1"/>
    <col min="16136" max="16384" width="6.75" style="43"/>
  </cols>
  <sheetData>
    <row r="1" spans="1:7" ht="21.75" customHeight="1">
      <c r="A1" s="42" t="s">
        <v>199</v>
      </c>
    </row>
    <row r="2" spans="1:7" ht="30" customHeight="1">
      <c r="A2" s="169" t="s">
        <v>268</v>
      </c>
      <c r="B2" s="169"/>
      <c r="C2" s="169"/>
      <c r="D2" s="169"/>
      <c r="E2" s="169"/>
      <c r="F2" s="169"/>
      <c r="G2" s="169"/>
    </row>
    <row r="3" spans="1:7" ht="21.75" customHeight="1">
      <c r="A3" s="41"/>
      <c r="B3" s="41"/>
      <c r="C3" s="41"/>
      <c r="D3" s="41"/>
      <c r="E3" s="41"/>
      <c r="F3" s="41"/>
      <c r="G3" s="41" t="s">
        <v>1</v>
      </c>
    </row>
    <row r="4" spans="1:7" ht="21.75" customHeight="1">
      <c r="A4" s="176" t="s">
        <v>200</v>
      </c>
      <c r="B4" s="177" t="s">
        <v>342</v>
      </c>
      <c r="C4" s="176"/>
      <c r="D4" s="176"/>
      <c r="E4" s="177" t="s">
        <v>343</v>
      </c>
      <c r="F4" s="176"/>
      <c r="G4" s="176"/>
    </row>
    <row r="5" spans="1:7" ht="21.75" customHeight="1">
      <c r="A5" s="176"/>
      <c r="B5" s="176" t="s">
        <v>201</v>
      </c>
      <c r="C5" s="178" t="s">
        <v>202</v>
      </c>
      <c r="D5" s="178" t="s">
        <v>203</v>
      </c>
      <c r="E5" s="176" t="s">
        <v>204</v>
      </c>
      <c r="F5" s="178" t="s">
        <v>202</v>
      </c>
      <c r="G5" s="178" t="s">
        <v>203</v>
      </c>
    </row>
    <row r="6" spans="1:7" ht="21.75" customHeight="1">
      <c r="A6" s="178" t="s">
        <v>205</v>
      </c>
      <c r="B6" s="176"/>
      <c r="C6" s="178" t="s">
        <v>206</v>
      </c>
      <c r="D6" s="178" t="s">
        <v>207</v>
      </c>
      <c r="E6" s="176"/>
      <c r="F6" s="178" t="s">
        <v>208</v>
      </c>
      <c r="G6" s="178" t="s">
        <v>209</v>
      </c>
    </row>
    <row r="7" spans="1:7" ht="21.75" customHeight="1">
      <c r="A7" s="178" t="s">
        <v>210</v>
      </c>
      <c r="B7" s="179">
        <f>D7+C7</f>
        <v>1497547.54</v>
      </c>
      <c r="C7" s="180">
        <v>122763.58</v>
      </c>
      <c r="D7" s="180">
        <v>1374783.96</v>
      </c>
      <c r="E7" s="179">
        <f>F7+G7</f>
        <v>1497547.54</v>
      </c>
      <c r="F7" s="181">
        <f>C7</f>
        <v>122763.58</v>
      </c>
      <c r="G7" s="180">
        <f>D7</f>
        <v>1374783.96</v>
      </c>
    </row>
    <row r="8" spans="1:7" ht="21.75" customHeight="1">
      <c r="A8" s="171"/>
      <c r="B8" s="171"/>
      <c r="C8" s="171"/>
      <c r="D8" s="171"/>
      <c r="E8" s="171"/>
      <c r="F8" s="171"/>
      <c r="G8" s="171"/>
    </row>
  </sheetData>
  <mergeCells count="7">
    <mergeCell ref="A2:G2"/>
    <mergeCell ref="B4:D4"/>
    <mergeCell ref="E4:G4"/>
    <mergeCell ref="A8:G8"/>
    <mergeCell ref="A4:A5"/>
    <mergeCell ref="B5:B6"/>
    <mergeCell ref="E5:E6"/>
  </mergeCells>
  <phoneticPr fontId="0" type="noConversion"/>
  <pageMargins left="0.75208338226859028" right="0.75208338226859028" top="0.99999998498150688" bottom="0.99999998498150688" header="0.49999999249075344" footer="0.49999999249075344"/>
  <pageSetup paperSize="9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P39"/>
  <sheetViews>
    <sheetView topLeftCell="A3" zoomScale="90" zoomScaleNormal="90" workbookViewId="0">
      <selection activeCell="AF17" sqref="AF17"/>
    </sheetView>
  </sheetViews>
  <sheetFormatPr defaultColWidth="9" defaultRowHeight="24" customHeight="1"/>
  <cols>
    <col min="1" max="1" width="31.75" style="64" customWidth="1"/>
    <col min="2" max="2" width="15.25" style="18" hidden="1" customWidth="1"/>
    <col min="3" max="3" width="14.25" style="18" hidden="1" customWidth="1"/>
    <col min="4" max="6" width="15.875" style="18" hidden="1" customWidth="1"/>
    <col min="7" max="7" width="15.875" style="18" customWidth="1"/>
    <col min="8" max="8" width="17.75" style="61" customWidth="1"/>
    <col min="9" max="9" width="19.5" style="64" hidden="1" customWidth="1"/>
    <col min="10" max="12" width="9" style="64" hidden="1"/>
    <col min="13" max="13" width="29.125" style="64" hidden="1" customWidth="1"/>
    <col min="14" max="14" width="14.625" style="64" hidden="1" customWidth="1"/>
    <col min="15" max="17" width="9" style="64" hidden="1"/>
    <col min="18" max="18" width="18.375" style="64" hidden="1" customWidth="1"/>
    <col min="19" max="22" width="9" style="64" hidden="1"/>
    <col min="23" max="23" width="23.75" style="64" hidden="1" customWidth="1"/>
    <col min="24" max="24" width="9" style="64" hidden="1"/>
    <col min="25" max="25" width="30.375" style="64" hidden="1" customWidth="1"/>
    <col min="26" max="28" width="9" style="64" hidden="1"/>
    <col min="29" max="29" width="7.625" style="64" hidden="1" customWidth="1"/>
    <col min="30" max="30" width="28.375" style="64" hidden="1" customWidth="1"/>
    <col min="31" max="224" width="9" style="64"/>
    <col min="225" max="16384" width="9" style="129"/>
  </cols>
  <sheetData>
    <row r="1" spans="1:30" ht="14.25">
      <c r="A1" s="54" t="s">
        <v>24</v>
      </c>
    </row>
    <row r="2" spans="1:30" ht="24" customHeight="1">
      <c r="A2" s="161" t="s">
        <v>313</v>
      </c>
      <c r="B2" s="161"/>
      <c r="C2" s="161"/>
      <c r="D2" s="161"/>
      <c r="E2" s="161"/>
      <c r="F2" s="161"/>
      <c r="G2" s="161"/>
      <c r="H2" s="161"/>
      <c r="I2" s="161"/>
    </row>
    <row r="3" spans="1:30" ht="22.5">
      <c r="A3" s="19"/>
      <c r="B3" s="19"/>
      <c r="C3" s="19"/>
      <c r="H3" s="74" t="s">
        <v>1</v>
      </c>
    </row>
    <row r="4" spans="1:30" ht="31.5" customHeight="1">
      <c r="A4" s="111" t="s">
        <v>2</v>
      </c>
      <c r="B4" s="112" t="s">
        <v>141</v>
      </c>
      <c r="C4" s="112" t="s">
        <v>319</v>
      </c>
      <c r="D4" s="65" t="s">
        <v>5</v>
      </c>
      <c r="E4" s="65" t="s">
        <v>7</v>
      </c>
      <c r="F4" s="65" t="s">
        <v>25</v>
      </c>
      <c r="G4" s="112" t="s">
        <v>141</v>
      </c>
      <c r="H4" s="112" t="s">
        <v>319</v>
      </c>
      <c r="I4" s="65" t="s">
        <v>26</v>
      </c>
      <c r="J4" s="133"/>
      <c r="K4" s="133"/>
      <c r="L4" s="133"/>
      <c r="M4" s="133"/>
      <c r="N4" s="133"/>
      <c r="O4" s="133"/>
      <c r="P4" s="133"/>
      <c r="Q4" s="133"/>
      <c r="R4" s="133"/>
      <c r="S4" s="133" t="s">
        <v>27</v>
      </c>
      <c r="T4" s="133"/>
      <c r="U4" s="133"/>
      <c r="V4" s="133"/>
      <c r="W4" s="67" t="s">
        <v>28</v>
      </c>
      <c r="X4" s="134"/>
      <c r="Y4" s="134"/>
      <c r="Z4" s="134"/>
      <c r="AA4" s="134"/>
      <c r="AB4" s="134"/>
      <c r="AC4" s="134"/>
      <c r="AD4" s="65" t="s">
        <v>28</v>
      </c>
    </row>
    <row r="5" spans="1:30" ht="24" customHeight="1">
      <c r="A5" s="118" t="s">
        <v>29</v>
      </c>
      <c r="B5" s="124">
        <v>47751.031839000003</v>
      </c>
      <c r="C5" s="125">
        <v>5.9</v>
      </c>
      <c r="D5" s="102">
        <v>70024.406994000004</v>
      </c>
      <c r="E5" s="102">
        <v>53056.408447000002</v>
      </c>
      <c r="F5" s="104">
        <v>45717</v>
      </c>
      <c r="G5" s="124">
        <v>47751.031839000003</v>
      </c>
      <c r="H5" s="125">
        <v>5.9</v>
      </c>
      <c r="I5" s="70">
        <f>IF(B5=0,100,IF(B5&gt;0,ROUND((D5/B5-1)*100,1),))</f>
        <v>46.6</v>
      </c>
      <c r="J5" s="134">
        <v>201</v>
      </c>
      <c r="K5" s="134">
        <f t="shared" ref="K5:K30" si="0">VLOOKUP(J5,Q:S,3,FALSE)</f>
        <v>1190.628892</v>
      </c>
      <c r="L5" s="135">
        <f t="shared" ref="L5:L30" si="1">D5-K5</f>
        <v>68833.778101999997</v>
      </c>
      <c r="M5" s="134">
        <v>70024.406994000004</v>
      </c>
      <c r="N5" s="134">
        <f>M5/C5*100-100</f>
        <v>1186754.3558305083</v>
      </c>
      <c r="O5" s="134"/>
      <c r="P5" s="134"/>
      <c r="Q5" s="134">
        <v>201</v>
      </c>
      <c r="R5" s="134" t="s">
        <v>30</v>
      </c>
      <c r="S5" s="134">
        <v>1190.628892</v>
      </c>
      <c r="T5" s="134"/>
      <c r="U5" s="134"/>
      <c r="V5" s="134"/>
      <c r="W5" s="134"/>
      <c r="X5" s="134" t="s">
        <v>31</v>
      </c>
      <c r="Y5" s="134" t="s">
        <v>30</v>
      </c>
      <c r="Z5" s="134">
        <v>53056.408447000002</v>
      </c>
      <c r="AA5" s="135">
        <f t="shared" ref="AA5:AA24" si="2">Z5-D5</f>
        <v>-16967.998546999999</v>
      </c>
      <c r="AB5" s="134"/>
      <c r="AC5" s="134"/>
      <c r="AD5" s="136" t="s">
        <v>32</v>
      </c>
    </row>
    <row r="6" spans="1:30" ht="24" customHeight="1">
      <c r="A6" s="118" t="s">
        <v>33</v>
      </c>
      <c r="B6" s="124"/>
      <c r="C6" s="125">
        <v>-100</v>
      </c>
      <c r="D6" s="102">
        <v>0</v>
      </c>
      <c r="E6" s="102">
        <v>259.19541800000002</v>
      </c>
      <c r="F6" s="104">
        <v>592</v>
      </c>
      <c r="G6" s="124"/>
      <c r="H6" s="125">
        <v>-100</v>
      </c>
      <c r="I6" s="70"/>
      <c r="J6" s="134">
        <v>203</v>
      </c>
      <c r="K6" s="134">
        <f t="shared" si="0"/>
        <v>0</v>
      </c>
      <c r="L6" s="135">
        <f t="shared" si="1"/>
        <v>0</v>
      </c>
      <c r="M6" s="134"/>
      <c r="N6" s="134">
        <f t="shared" ref="N6:N28" si="3">M12/C6*100-100</f>
        <v>-52009.957447000001</v>
      </c>
      <c r="O6" s="134"/>
      <c r="P6" s="134"/>
      <c r="Q6" s="134">
        <v>202</v>
      </c>
      <c r="R6" s="134" t="s">
        <v>34</v>
      </c>
      <c r="S6" s="134">
        <v>0</v>
      </c>
      <c r="T6" s="134"/>
      <c r="U6" s="134"/>
      <c r="V6" s="134"/>
      <c r="W6" s="134"/>
      <c r="X6" s="134" t="s">
        <v>35</v>
      </c>
      <c r="Y6" s="134" t="s">
        <v>36</v>
      </c>
      <c r="Z6" s="134">
        <v>259.19541800000002</v>
      </c>
      <c r="AA6" s="135">
        <f t="shared" si="2"/>
        <v>259.19541800000002</v>
      </c>
      <c r="AB6" s="134"/>
      <c r="AC6" s="134"/>
      <c r="AD6" s="134"/>
    </row>
    <row r="7" spans="1:30" ht="24" customHeight="1">
      <c r="A7" s="118" t="s">
        <v>37</v>
      </c>
      <c r="B7" s="124">
        <v>6268.1486269999996</v>
      </c>
      <c r="C7" s="125">
        <v>-2</v>
      </c>
      <c r="D7" s="102">
        <v>7560.7848370000002</v>
      </c>
      <c r="E7" s="102">
        <v>6461.6813629999997</v>
      </c>
      <c r="F7" s="104">
        <v>5291</v>
      </c>
      <c r="G7" s="124">
        <v>6268.1486269999996</v>
      </c>
      <c r="H7" s="125">
        <v>-2</v>
      </c>
      <c r="I7" s="70">
        <f t="shared" ref="I7:I24" si="4">IF(B7=0,100,IF(B7&gt;0,ROUND((D7/B7-1)*100,1),))</f>
        <v>20.6</v>
      </c>
      <c r="J7" s="134">
        <v>204</v>
      </c>
      <c r="K7" s="134">
        <f t="shared" si="0"/>
        <v>174.12331399999999</v>
      </c>
      <c r="L7" s="135">
        <f t="shared" si="1"/>
        <v>7386.6615229999998</v>
      </c>
      <c r="M7" s="134">
        <v>7560.7848370000002</v>
      </c>
      <c r="N7" s="134">
        <f t="shared" si="3"/>
        <v>-1230788.844</v>
      </c>
      <c r="O7" s="134"/>
      <c r="P7" s="134"/>
      <c r="Q7" s="134">
        <v>203</v>
      </c>
      <c r="R7" s="134" t="s">
        <v>36</v>
      </c>
      <c r="S7" s="134">
        <v>0</v>
      </c>
      <c r="T7" s="134"/>
      <c r="U7" s="134"/>
      <c r="V7" s="134"/>
      <c r="W7" s="134"/>
      <c r="X7" s="134" t="s">
        <v>38</v>
      </c>
      <c r="Y7" s="134" t="s">
        <v>39</v>
      </c>
      <c r="Z7" s="134">
        <v>6461.6813629999997</v>
      </c>
      <c r="AA7" s="135">
        <f t="shared" si="2"/>
        <v>-1099.103474</v>
      </c>
      <c r="AB7" s="134"/>
      <c r="AC7" s="134"/>
      <c r="AD7" s="134" t="s">
        <v>40</v>
      </c>
    </row>
    <row r="8" spans="1:30" ht="24" customHeight="1">
      <c r="A8" s="118" t="s">
        <v>41</v>
      </c>
      <c r="B8" s="124">
        <v>196620.15195100001</v>
      </c>
      <c r="C8" s="125">
        <v>14.3</v>
      </c>
      <c r="D8" s="102">
        <f>163858.45701+549</f>
        <v>164407.45701000001</v>
      </c>
      <c r="E8" s="102">
        <v>167861.79700300001</v>
      </c>
      <c r="F8" s="104">
        <v>179995</v>
      </c>
      <c r="G8" s="124">
        <v>196620.15195100001</v>
      </c>
      <c r="H8" s="125">
        <v>14.3</v>
      </c>
      <c r="I8" s="70">
        <f t="shared" si="4"/>
        <v>-16.399999999999999</v>
      </c>
      <c r="J8" s="134">
        <v>205</v>
      </c>
      <c r="K8" s="134">
        <f t="shared" si="0"/>
        <v>3738.6849520000001</v>
      </c>
      <c r="L8" s="135">
        <f t="shared" si="1"/>
        <v>160668.772058</v>
      </c>
      <c r="M8" s="134">
        <v>163858.45701000001</v>
      </c>
      <c r="N8" s="134">
        <f t="shared" si="3"/>
        <v>293291.58427972026</v>
      </c>
      <c r="O8" s="134">
        <v>286</v>
      </c>
      <c r="P8" s="134"/>
      <c r="Q8" s="134">
        <v>204</v>
      </c>
      <c r="R8" s="134" t="s">
        <v>39</v>
      </c>
      <c r="S8" s="134">
        <v>174.12331399999999</v>
      </c>
      <c r="T8" s="134"/>
      <c r="U8" s="134"/>
      <c r="V8" s="134"/>
      <c r="W8" s="134"/>
      <c r="X8" s="134" t="s">
        <v>42</v>
      </c>
      <c r="Y8" s="134" t="s">
        <v>43</v>
      </c>
      <c r="Z8" s="134">
        <v>167861.79700300001</v>
      </c>
      <c r="AA8" s="135">
        <f t="shared" si="2"/>
        <v>3454.339993</v>
      </c>
      <c r="AB8" s="134"/>
      <c r="AC8" s="134"/>
      <c r="AD8" s="134"/>
    </row>
    <row r="9" spans="1:30" ht="24" customHeight="1">
      <c r="A9" s="118" t="s">
        <v>44</v>
      </c>
      <c r="B9" s="124">
        <v>2145.8678150000001</v>
      </c>
      <c r="C9" s="125">
        <v>35.200000000000003</v>
      </c>
      <c r="D9" s="102">
        <v>599.11285599999997</v>
      </c>
      <c r="E9" s="102">
        <v>1268.770575</v>
      </c>
      <c r="F9" s="104">
        <v>1293</v>
      </c>
      <c r="G9" s="124">
        <v>2145.8678150000001</v>
      </c>
      <c r="H9" s="125">
        <v>35.200000000000003</v>
      </c>
      <c r="I9" s="70">
        <f t="shared" si="4"/>
        <v>-72.099999999999994</v>
      </c>
      <c r="J9" s="134">
        <v>206</v>
      </c>
      <c r="K9" s="134">
        <f t="shared" si="0"/>
        <v>387.4</v>
      </c>
      <c r="L9" s="135">
        <f t="shared" si="1"/>
        <v>211.71285599999999</v>
      </c>
      <c r="M9" s="134">
        <v>599.11285599999997</v>
      </c>
      <c r="N9" s="134">
        <f t="shared" si="3"/>
        <v>93629.731670454537</v>
      </c>
      <c r="O9" s="134"/>
      <c r="P9" s="134"/>
      <c r="Q9" s="134">
        <v>205</v>
      </c>
      <c r="R9" s="134" t="s">
        <v>43</v>
      </c>
      <c r="S9" s="134">
        <v>3738.6849520000001</v>
      </c>
      <c r="T9" s="134"/>
      <c r="U9" s="134"/>
      <c r="V9" s="134"/>
      <c r="W9" s="134" t="s">
        <v>45</v>
      </c>
      <c r="X9" s="134" t="s">
        <v>46</v>
      </c>
      <c r="Y9" s="134" t="s">
        <v>47</v>
      </c>
      <c r="Z9" s="134">
        <v>1268.770575</v>
      </c>
      <c r="AA9" s="135">
        <f t="shared" si="2"/>
        <v>669.65771900000004</v>
      </c>
      <c r="AB9" s="134"/>
      <c r="AC9" s="134"/>
      <c r="AD9" s="134" t="s">
        <v>48</v>
      </c>
    </row>
    <row r="10" spans="1:30" ht="24" customHeight="1">
      <c r="A10" s="118" t="s">
        <v>49</v>
      </c>
      <c r="B10" s="124">
        <v>2994.3855389999999</v>
      </c>
      <c r="C10" s="125">
        <v>-16.8</v>
      </c>
      <c r="D10" s="102">
        <v>2949.5238180000001</v>
      </c>
      <c r="E10" s="102">
        <v>3163.9642650000001</v>
      </c>
      <c r="F10" s="104">
        <v>2830</v>
      </c>
      <c r="G10" s="124">
        <v>2994.3855389999999</v>
      </c>
      <c r="H10" s="125">
        <v>-16.8</v>
      </c>
      <c r="I10" s="70">
        <f t="shared" si="4"/>
        <v>-1.5</v>
      </c>
      <c r="J10" s="134">
        <v>207</v>
      </c>
      <c r="K10" s="134">
        <f t="shared" si="0"/>
        <v>120.976698</v>
      </c>
      <c r="L10" s="135">
        <f t="shared" si="1"/>
        <v>2828.5471200000002</v>
      </c>
      <c r="M10" s="134">
        <v>2949.5238180000001</v>
      </c>
      <c r="N10" s="134">
        <f t="shared" si="3"/>
        <v>-27632.43938690476</v>
      </c>
      <c r="O10" s="134"/>
      <c r="P10" s="134"/>
      <c r="Q10" s="134">
        <v>206</v>
      </c>
      <c r="R10" s="134" t="s">
        <v>47</v>
      </c>
      <c r="S10" s="134">
        <v>387.4</v>
      </c>
      <c r="T10" s="134"/>
      <c r="U10" s="134"/>
      <c r="V10" s="134"/>
      <c r="W10" s="134"/>
      <c r="X10" s="134" t="s">
        <v>50</v>
      </c>
      <c r="Y10" s="134" t="s">
        <v>51</v>
      </c>
      <c r="Z10" s="134">
        <v>3163.9642650000001</v>
      </c>
      <c r="AA10" s="135">
        <f t="shared" si="2"/>
        <v>214.44044700000001</v>
      </c>
      <c r="AB10" s="134"/>
      <c r="AC10" s="134"/>
      <c r="AD10" s="134"/>
    </row>
    <row r="11" spans="1:30" ht="24" customHeight="1">
      <c r="A11" s="118" t="s">
        <v>52</v>
      </c>
      <c r="B11" s="124">
        <v>111470.55280999999</v>
      </c>
      <c r="C11" s="125">
        <v>-13.7</v>
      </c>
      <c r="D11" s="102">
        <v>93001.424278999999</v>
      </c>
      <c r="E11" s="102">
        <v>107654.798515</v>
      </c>
      <c r="F11" s="104">
        <v>82571</v>
      </c>
      <c r="G11" s="124">
        <v>111470.55280999999</v>
      </c>
      <c r="H11" s="125">
        <v>-13.7</v>
      </c>
      <c r="I11" s="70">
        <f t="shared" si="4"/>
        <v>-16.600000000000001</v>
      </c>
      <c r="J11" s="134">
        <v>208</v>
      </c>
      <c r="K11" s="134">
        <f t="shared" si="0"/>
        <v>1596.2190900000001</v>
      </c>
      <c r="L11" s="135">
        <f t="shared" si="1"/>
        <v>91405.205189</v>
      </c>
      <c r="M11" s="134">
        <v>93001.424278999999</v>
      </c>
      <c r="N11" s="134">
        <f t="shared" si="3"/>
        <v>-13046.494211678833</v>
      </c>
      <c r="O11" s="134"/>
      <c r="P11" s="134"/>
      <c r="Q11" s="134">
        <v>207</v>
      </c>
      <c r="R11" s="134" t="s">
        <v>51</v>
      </c>
      <c r="S11" s="134">
        <v>120.976698</v>
      </c>
      <c r="T11" s="134"/>
      <c r="U11" s="134"/>
      <c r="V11" s="134"/>
      <c r="W11" s="134"/>
      <c r="X11" s="134" t="s">
        <v>53</v>
      </c>
      <c r="Y11" s="134" t="s">
        <v>54</v>
      </c>
      <c r="Z11" s="134">
        <v>107654.798515</v>
      </c>
      <c r="AA11" s="135">
        <f t="shared" si="2"/>
        <v>14653.374236</v>
      </c>
      <c r="AB11" s="134"/>
      <c r="AC11" s="134"/>
      <c r="AD11" s="134"/>
    </row>
    <row r="12" spans="1:30" ht="24" customHeight="1">
      <c r="A12" s="118" t="s">
        <v>55</v>
      </c>
      <c r="B12" s="124">
        <v>41974.855496999997</v>
      </c>
      <c r="C12" s="125">
        <v>-9</v>
      </c>
      <c r="D12" s="102">
        <v>51909.957447000001</v>
      </c>
      <c r="E12" s="102">
        <v>38941.158240999997</v>
      </c>
      <c r="F12" s="104">
        <v>33351</v>
      </c>
      <c r="G12" s="124">
        <v>41974.855496999997</v>
      </c>
      <c r="H12" s="125">
        <v>-9</v>
      </c>
      <c r="I12" s="70">
        <f t="shared" si="4"/>
        <v>23.7</v>
      </c>
      <c r="J12" s="134">
        <v>210</v>
      </c>
      <c r="K12" s="134">
        <f t="shared" si="0"/>
        <v>521.85700899999995</v>
      </c>
      <c r="L12" s="135">
        <f t="shared" si="1"/>
        <v>51388.100438000001</v>
      </c>
      <c r="M12" s="134">
        <v>51909.957447000001</v>
      </c>
      <c r="N12" s="134">
        <f t="shared" si="3"/>
        <v>-11902.637855555557</v>
      </c>
      <c r="O12" s="134"/>
      <c r="P12" s="134"/>
      <c r="Q12" s="134">
        <v>208</v>
      </c>
      <c r="R12" s="134" t="s">
        <v>54</v>
      </c>
      <c r="S12" s="134">
        <v>1596.2190900000001</v>
      </c>
      <c r="T12" s="134"/>
      <c r="U12" s="134"/>
      <c r="V12" s="134"/>
      <c r="W12" s="134"/>
      <c r="X12" s="134" t="s">
        <v>56</v>
      </c>
      <c r="Y12" s="134" t="s">
        <v>57</v>
      </c>
      <c r="Z12" s="134">
        <v>38941.158240999997</v>
      </c>
      <c r="AA12" s="135">
        <f t="shared" si="2"/>
        <v>-12968.799206</v>
      </c>
      <c r="AB12" s="134"/>
      <c r="AC12" s="134"/>
      <c r="AD12" s="134"/>
    </row>
    <row r="13" spans="1:30" ht="24" customHeight="1">
      <c r="A13" s="118" t="s">
        <v>58</v>
      </c>
      <c r="B13" s="124">
        <v>13120.323828000001</v>
      </c>
      <c r="C13" s="125">
        <v>17.5</v>
      </c>
      <c r="D13" s="102">
        <v>24613.776880000001</v>
      </c>
      <c r="E13" s="102">
        <v>18500.316233000001</v>
      </c>
      <c r="F13" s="104">
        <v>15344</v>
      </c>
      <c r="G13" s="124">
        <v>13120.323828000001</v>
      </c>
      <c r="H13" s="125">
        <v>17.5</v>
      </c>
      <c r="I13" s="70">
        <f t="shared" si="4"/>
        <v>87.6</v>
      </c>
      <c r="J13" s="134">
        <v>211</v>
      </c>
      <c r="K13" s="134">
        <f t="shared" si="0"/>
        <v>3616.52</v>
      </c>
      <c r="L13" s="135">
        <f t="shared" si="1"/>
        <v>20997.256880000001</v>
      </c>
      <c r="M13" s="134">
        <v>24613.776880000001</v>
      </c>
      <c r="N13" s="134">
        <f t="shared" si="3"/>
        <v>13055.136394285713</v>
      </c>
      <c r="O13" s="134"/>
      <c r="P13" s="134"/>
      <c r="Q13" s="134">
        <v>209</v>
      </c>
      <c r="R13" s="134" t="s">
        <v>59</v>
      </c>
      <c r="S13" s="134">
        <v>0</v>
      </c>
      <c r="T13" s="134"/>
      <c r="U13" s="134"/>
      <c r="V13" s="134"/>
      <c r="W13" s="134"/>
      <c r="X13" s="134" t="s">
        <v>60</v>
      </c>
      <c r="Y13" s="134" t="s">
        <v>61</v>
      </c>
      <c r="Z13" s="134">
        <v>18500.316233000001</v>
      </c>
      <c r="AA13" s="135">
        <f t="shared" si="2"/>
        <v>-6113.4606469999999</v>
      </c>
      <c r="AB13" s="134"/>
      <c r="AC13" s="134"/>
      <c r="AD13" s="134" t="s">
        <v>62</v>
      </c>
    </row>
    <row r="14" spans="1:30" ht="24" customHeight="1">
      <c r="A14" s="118" t="s">
        <v>63</v>
      </c>
      <c r="B14" s="124">
        <v>39876.392613000004</v>
      </c>
      <c r="C14" s="125">
        <v>26.5</v>
      </c>
      <c r="D14" s="102">
        <v>41954.996551999997</v>
      </c>
      <c r="E14" s="102">
        <v>32061.375051999999</v>
      </c>
      <c r="F14" s="104">
        <v>38861</v>
      </c>
      <c r="G14" s="124">
        <v>39876.392613000004</v>
      </c>
      <c r="H14" s="125">
        <v>26.5</v>
      </c>
      <c r="I14" s="70">
        <f t="shared" si="4"/>
        <v>5.2</v>
      </c>
      <c r="J14" s="134">
        <v>212</v>
      </c>
      <c r="K14" s="134">
        <f t="shared" si="0"/>
        <v>219.53620000000001</v>
      </c>
      <c r="L14" s="135">
        <f t="shared" si="1"/>
        <v>41735.460352000002</v>
      </c>
      <c r="M14" s="134">
        <v>41954.996551999997</v>
      </c>
      <c r="N14" s="134">
        <f t="shared" si="3"/>
        <v>9858.1132075471705</v>
      </c>
      <c r="O14" s="134"/>
      <c r="P14" s="134"/>
      <c r="Q14" s="134">
        <v>210</v>
      </c>
      <c r="R14" s="134" t="s">
        <v>57</v>
      </c>
      <c r="S14" s="134">
        <v>521.85700899999995</v>
      </c>
      <c r="T14" s="134"/>
      <c r="U14" s="134"/>
      <c r="V14" s="134"/>
      <c r="W14" s="134"/>
      <c r="X14" s="134" t="s">
        <v>64</v>
      </c>
      <c r="Y14" s="134" t="s">
        <v>65</v>
      </c>
      <c r="Z14" s="134">
        <v>32061.375051999999</v>
      </c>
      <c r="AA14" s="135">
        <f t="shared" si="2"/>
        <v>-9893.6214999999993</v>
      </c>
      <c r="AB14" s="134"/>
      <c r="AC14" s="134"/>
      <c r="AD14" s="134"/>
    </row>
    <row r="15" spans="1:30" ht="24" customHeight="1">
      <c r="A15" s="118" t="s">
        <v>66</v>
      </c>
      <c r="B15" s="124">
        <v>82650.933405000003</v>
      </c>
      <c r="C15" s="125">
        <v>1.4</v>
      </c>
      <c r="D15" s="102">
        <v>32992.865548000002</v>
      </c>
      <c r="E15" s="102">
        <v>51958.361158</v>
      </c>
      <c r="F15" s="104">
        <v>54476</v>
      </c>
      <c r="G15" s="124">
        <v>82650.933405000003</v>
      </c>
      <c r="H15" s="125">
        <v>1.4</v>
      </c>
      <c r="I15" s="70">
        <f t="shared" si="4"/>
        <v>-60.1</v>
      </c>
      <c r="J15" s="134">
        <v>213</v>
      </c>
      <c r="K15" s="134">
        <f t="shared" si="0"/>
        <v>18631.490145</v>
      </c>
      <c r="L15" s="135">
        <f t="shared" si="1"/>
        <v>14361.375403</v>
      </c>
      <c r="M15" s="134">
        <v>32992.865548000002</v>
      </c>
      <c r="N15" s="134">
        <f t="shared" si="3"/>
        <v>7114.2857142857156</v>
      </c>
      <c r="O15" s="134"/>
      <c r="P15" s="134"/>
      <c r="Q15" s="134">
        <v>211</v>
      </c>
      <c r="R15" s="134" t="s">
        <v>61</v>
      </c>
      <c r="S15" s="134">
        <v>3616.52</v>
      </c>
      <c r="T15" s="134"/>
      <c r="U15" s="134"/>
      <c r="V15" s="134"/>
      <c r="W15" s="134"/>
      <c r="X15" s="134" t="s">
        <v>67</v>
      </c>
      <c r="Y15" s="134" t="s">
        <v>68</v>
      </c>
      <c r="Z15" s="134">
        <v>51958.361158</v>
      </c>
      <c r="AA15" s="135">
        <f t="shared" si="2"/>
        <v>18965.495610000002</v>
      </c>
      <c r="AB15" s="134"/>
      <c r="AC15" s="134"/>
      <c r="AD15" s="134" t="s">
        <v>48</v>
      </c>
    </row>
    <row r="16" spans="1:30" ht="24" customHeight="1">
      <c r="A16" s="118" t="s">
        <v>69</v>
      </c>
      <c r="B16" s="124">
        <v>21003.076078999999</v>
      </c>
      <c r="C16" s="125">
        <v>48.1</v>
      </c>
      <c r="D16" s="102">
        <v>4625.4498169999997</v>
      </c>
      <c r="E16" s="102">
        <v>6515.6870289999997</v>
      </c>
      <c r="F16" s="104">
        <v>8815</v>
      </c>
      <c r="G16" s="124">
        <v>21003.076078999999</v>
      </c>
      <c r="H16" s="125">
        <v>48.1</v>
      </c>
      <c r="I16" s="70">
        <f t="shared" si="4"/>
        <v>-78</v>
      </c>
      <c r="J16" s="134">
        <v>214</v>
      </c>
      <c r="K16" s="134">
        <f t="shared" si="0"/>
        <v>0</v>
      </c>
      <c r="L16" s="135">
        <f t="shared" si="1"/>
        <v>4625.4498169999997</v>
      </c>
      <c r="M16" s="134">
        <v>4625.4498169999997</v>
      </c>
      <c r="N16" s="134">
        <f t="shared" si="3"/>
        <v>6839.0890582120574</v>
      </c>
      <c r="O16" s="134"/>
      <c r="P16" s="134"/>
      <c r="Q16" s="134">
        <v>212</v>
      </c>
      <c r="R16" s="134" t="s">
        <v>65</v>
      </c>
      <c r="S16" s="134">
        <v>219.53620000000001</v>
      </c>
      <c r="T16" s="134"/>
      <c r="U16" s="134"/>
      <c r="V16" s="134"/>
      <c r="W16" s="134"/>
      <c r="X16" s="134" t="s">
        <v>70</v>
      </c>
      <c r="Y16" s="134" t="s">
        <v>71</v>
      </c>
      <c r="Z16" s="134">
        <v>6515.6870289999997</v>
      </c>
      <c r="AA16" s="135">
        <f t="shared" si="2"/>
        <v>1890.237212</v>
      </c>
      <c r="AB16" s="134"/>
      <c r="AC16" s="134"/>
      <c r="AD16" s="134"/>
    </row>
    <row r="17" spans="1:30" ht="24" customHeight="1">
      <c r="A17" s="118" t="s">
        <v>72</v>
      </c>
      <c r="B17" s="124">
        <v>235.361253</v>
      </c>
      <c r="C17" s="125">
        <v>-82.3</v>
      </c>
      <c r="D17" s="102">
        <v>1773.669707</v>
      </c>
      <c r="E17" s="102">
        <v>90.2</v>
      </c>
      <c r="F17" s="105">
        <v>237</v>
      </c>
      <c r="G17" s="124">
        <v>235.361253</v>
      </c>
      <c r="H17" s="125">
        <v>-82.3</v>
      </c>
      <c r="I17" s="70">
        <f t="shared" si="4"/>
        <v>653.6</v>
      </c>
      <c r="J17" s="134">
        <v>215</v>
      </c>
      <c r="K17" s="134">
        <f t="shared" si="0"/>
        <v>34.808</v>
      </c>
      <c r="L17" s="135">
        <f t="shared" si="1"/>
        <v>1738.861707</v>
      </c>
      <c r="M17" s="134">
        <v>1773.669707</v>
      </c>
      <c r="N17" s="134">
        <f t="shared" si="3"/>
        <v>-14680.801944106926</v>
      </c>
      <c r="O17" s="134"/>
      <c r="P17" s="134"/>
      <c r="Q17" s="134">
        <v>213</v>
      </c>
      <c r="R17" s="134" t="s">
        <v>68</v>
      </c>
      <c r="S17" s="134">
        <v>18631.490145</v>
      </c>
      <c r="T17" s="134"/>
      <c r="U17" s="134"/>
      <c r="V17" s="134"/>
      <c r="W17" s="134"/>
      <c r="X17" s="134" t="s">
        <v>73</v>
      </c>
      <c r="Y17" s="134" t="s">
        <v>74</v>
      </c>
      <c r="Z17" s="134">
        <v>90.2</v>
      </c>
      <c r="AA17" s="135">
        <f t="shared" si="2"/>
        <v>-1683.469707</v>
      </c>
      <c r="AB17" s="134"/>
      <c r="AC17" s="134"/>
      <c r="AD17" s="134" t="s">
        <v>62</v>
      </c>
    </row>
    <row r="18" spans="1:30" ht="24" customHeight="1">
      <c r="A18" s="118" t="s">
        <v>75</v>
      </c>
      <c r="B18" s="124">
        <v>1512.562692</v>
      </c>
      <c r="C18" s="125">
        <v>37.4</v>
      </c>
      <c r="D18" s="102">
        <v>1062.2374070000001</v>
      </c>
      <c r="E18" s="102">
        <v>867.18742899999995</v>
      </c>
      <c r="F18" s="104">
        <v>1065</v>
      </c>
      <c r="G18" s="124">
        <v>1512.562692</v>
      </c>
      <c r="H18" s="125">
        <v>37.4</v>
      </c>
      <c r="I18" s="70">
        <f t="shared" si="4"/>
        <v>-29.8</v>
      </c>
      <c r="J18" s="134">
        <v>216</v>
      </c>
      <c r="K18" s="134">
        <f t="shared" si="0"/>
        <v>41.39</v>
      </c>
      <c r="L18" s="135">
        <f t="shared" si="1"/>
        <v>1020.847407</v>
      </c>
      <c r="M18" s="134">
        <v>1062.2374070000001</v>
      </c>
      <c r="N18" s="134">
        <f t="shared" si="3"/>
        <v>25799.465240641712</v>
      </c>
      <c r="O18" s="134"/>
      <c r="P18" s="134"/>
      <c r="Q18" s="134">
        <v>214</v>
      </c>
      <c r="R18" s="134" t="s">
        <v>71</v>
      </c>
      <c r="S18" s="134">
        <v>0</v>
      </c>
      <c r="T18" s="134"/>
      <c r="U18" s="134"/>
      <c r="V18" s="134"/>
      <c r="W18" s="134"/>
      <c r="X18" s="134" t="s">
        <v>76</v>
      </c>
      <c r="Y18" s="134" t="s">
        <v>77</v>
      </c>
      <c r="Z18" s="134">
        <v>867.18742899999995</v>
      </c>
      <c r="AA18" s="135">
        <f t="shared" si="2"/>
        <v>-195.04997800000001</v>
      </c>
      <c r="AB18" s="134"/>
      <c r="AC18" s="134"/>
      <c r="AD18" s="134"/>
    </row>
    <row r="19" spans="1:30" ht="24" customHeight="1">
      <c r="A19" s="118" t="s">
        <v>314</v>
      </c>
      <c r="B19" s="124">
        <v>223.19</v>
      </c>
      <c r="C19" s="125">
        <v>100</v>
      </c>
      <c r="D19" s="102">
        <v>2302.1488690000001</v>
      </c>
      <c r="E19" s="102">
        <v>2335.8583589999998</v>
      </c>
      <c r="F19" s="104"/>
      <c r="G19" s="124">
        <v>223.19</v>
      </c>
      <c r="H19" s="125">
        <v>100</v>
      </c>
      <c r="I19" s="70">
        <f t="shared" si="4"/>
        <v>931.5</v>
      </c>
      <c r="J19" s="134">
        <v>220</v>
      </c>
      <c r="K19" s="134">
        <f t="shared" si="0"/>
        <v>2270</v>
      </c>
      <c r="L19" s="135">
        <f t="shared" si="1"/>
        <v>32.148869000000097</v>
      </c>
      <c r="M19" s="134">
        <v>2302.1488690000001</v>
      </c>
      <c r="N19" s="134">
        <f t="shared" si="3"/>
        <v>-100</v>
      </c>
      <c r="O19" s="134"/>
      <c r="P19" s="134"/>
      <c r="Q19" s="134">
        <v>215</v>
      </c>
      <c r="R19" s="134" t="s">
        <v>74</v>
      </c>
      <c r="S19" s="134">
        <v>34.808</v>
      </c>
      <c r="T19" s="134"/>
      <c r="U19" s="134"/>
      <c r="V19" s="134"/>
      <c r="W19" s="134"/>
      <c r="X19" s="134" t="s">
        <v>79</v>
      </c>
      <c r="Y19" s="134" t="s">
        <v>80</v>
      </c>
      <c r="Z19" s="134">
        <v>2335.8583589999998</v>
      </c>
      <c r="AA19" s="135">
        <f t="shared" si="2"/>
        <v>33.709489999999697</v>
      </c>
      <c r="AB19" s="134"/>
      <c r="AC19" s="134"/>
      <c r="AD19" s="134"/>
    </row>
    <row r="20" spans="1:30" ht="27.95" customHeight="1">
      <c r="A20" s="118" t="s">
        <v>78</v>
      </c>
      <c r="B20" s="124">
        <v>3936.4072249999999</v>
      </c>
      <c r="C20" s="125">
        <v>-14.1</v>
      </c>
      <c r="D20" s="102">
        <v>2638.9</v>
      </c>
      <c r="E20" s="102">
        <v>357.2</v>
      </c>
      <c r="F20" s="104">
        <v>1546</v>
      </c>
      <c r="G20" s="124">
        <v>3936.4072249999999</v>
      </c>
      <c r="H20" s="125">
        <v>-14.1</v>
      </c>
      <c r="I20" s="70">
        <f t="shared" si="4"/>
        <v>-33</v>
      </c>
      <c r="J20" s="134">
        <v>221</v>
      </c>
      <c r="K20" s="134">
        <f t="shared" si="0"/>
        <v>8045.35</v>
      </c>
      <c r="L20" s="135">
        <f t="shared" si="1"/>
        <v>-5406.45</v>
      </c>
      <c r="M20" s="134">
        <v>2638.9</v>
      </c>
      <c r="N20" s="134">
        <f t="shared" si="3"/>
        <v>-20298.581560283688</v>
      </c>
      <c r="O20" s="134"/>
      <c r="P20" s="134"/>
      <c r="Q20" s="134">
        <v>216</v>
      </c>
      <c r="R20" s="134" t="s">
        <v>77</v>
      </c>
      <c r="S20" s="134">
        <v>41.39</v>
      </c>
      <c r="T20" s="134"/>
      <c r="U20" s="134"/>
      <c r="V20" s="134"/>
      <c r="W20" s="134"/>
      <c r="X20" s="134" t="s">
        <v>82</v>
      </c>
      <c r="Y20" s="134" t="s">
        <v>83</v>
      </c>
      <c r="Z20" s="134">
        <v>357.2</v>
      </c>
      <c r="AA20" s="135">
        <f t="shared" si="2"/>
        <v>-2281.6999999999998</v>
      </c>
      <c r="AB20" s="134"/>
      <c r="AC20" s="134"/>
      <c r="AD20" s="134" t="s">
        <v>62</v>
      </c>
    </row>
    <row r="21" spans="1:30" ht="24" customHeight="1">
      <c r="A21" s="118" t="s">
        <v>81</v>
      </c>
      <c r="B21" s="124">
        <v>4842.532674</v>
      </c>
      <c r="C21" s="125">
        <v>-64.099999999999994</v>
      </c>
      <c r="D21" s="102">
        <v>101</v>
      </c>
      <c r="E21" s="102"/>
      <c r="F21" s="105">
        <v>112</v>
      </c>
      <c r="G21" s="124">
        <v>4842.532674</v>
      </c>
      <c r="H21" s="125">
        <v>-64.099999999999994</v>
      </c>
      <c r="I21" s="70">
        <f t="shared" si="4"/>
        <v>-97.9</v>
      </c>
      <c r="J21" s="134">
        <v>222</v>
      </c>
      <c r="K21" s="134">
        <f t="shared" si="0"/>
        <v>0</v>
      </c>
      <c r="L21" s="135">
        <f t="shared" si="1"/>
        <v>101</v>
      </c>
      <c r="M21" s="134">
        <v>101</v>
      </c>
      <c r="N21" s="134">
        <f t="shared" si="3"/>
        <v>-4492.1684867394706</v>
      </c>
      <c r="O21" s="134"/>
      <c r="P21" s="134"/>
      <c r="Q21" s="134">
        <v>217</v>
      </c>
      <c r="R21" s="134" t="s">
        <v>85</v>
      </c>
      <c r="S21" s="134">
        <v>0</v>
      </c>
      <c r="T21" s="134"/>
      <c r="U21" s="134"/>
      <c r="V21" s="134"/>
      <c r="W21" s="134"/>
      <c r="X21" s="134"/>
      <c r="Y21" s="134"/>
      <c r="Z21" s="134"/>
      <c r="AA21" s="135">
        <f t="shared" si="2"/>
        <v>-101</v>
      </c>
      <c r="AB21" s="134"/>
      <c r="AC21" s="134"/>
      <c r="AD21" s="134"/>
    </row>
    <row r="22" spans="1:30" ht="24" customHeight="1">
      <c r="A22" s="118" t="s">
        <v>84</v>
      </c>
      <c r="B22" s="124">
        <v>1160.22</v>
      </c>
      <c r="C22" s="125">
        <v>11502.2</v>
      </c>
      <c r="D22" s="102">
        <v>3337.7018370000001</v>
      </c>
      <c r="E22" s="102">
        <v>3438.3162729999999</v>
      </c>
      <c r="F22" s="104"/>
      <c r="G22" s="124">
        <v>1160.22</v>
      </c>
      <c r="H22" s="125">
        <v>11502.2</v>
      </c>
      <c r="I22" s="70">
        <f t="shared" si="4"/>
        <v>187.7</v>
      </c>
      <c r="J22" s="134">
        <v>224</v>
      </c>
      <c r="K22" s="134">
        <f t="shared" si="0"/>
        <v>0</v>
      </c>
      <c r="L22" s="135">
        <f t="shared" si="1"/>
        <v>3337.7018370000001</v>
      </c>
      <c r="M22" s="134">
        <v>3337.7018370000001</v>
      </c>
      <c r="N22" s="134">
        <f t="shared" si="3"/>
        <v>-99.521830606318787</v>
      </c>
      <c r="O22" s="134"/>
      <c r="P22" s="134"/>
      <c r="Q22" s="134">
        <v>219</v>
      </c>
      <c r="R22" s="134" t="s">
        <v>87</v>
      </c>
      <c r="S22" s="134">
        <v>0</v>
      </c>
      <c r="T22" s="134"/>
      <c r="U22" s="134"/>
      <c r="V22" s="134"/>
      <c r="W22" s="134"/>
      <c r="X22" s="134" t="s">
        <v>88</v>
      </c>
      <c r="Y22" s="134" t="s">
        <v>89</v>
      </c>
      <c r="Z22" s="134">
        <v>3438.3162729999999</v>
      </c>
      <c r="AA22" s="135">
        <f t="shared" si="2"/>
        <v>100.614436</v>
      </c>
      <c r="AB22" s="134"/>
      <c r="AC22" s="134"/>
      <c r="AD22" s="134"/>
    </row>
    <row r="23" spans="1:30" ht="24" customHeight="1">
      <c r="A23" s="118" t="s">
        <v>86</v>
      </c>
      <c r="B23" s="124">
        <v>3366.0500419999998</v>
      </c>
      <c r="C23" s="125">
        <v>-4.0999999999999996</v>
      </c>
      <c r="D23" s="102">
        <v>12000</v>
      </c>
      <c r="E23" s="102">
        <v>4000</v>
      </c>
      <c r="F23" s="104">
        <v>2229.93237</v>
      </c>
      <c r="G23" s="124">
        <v>3366.0500419999998</v>
      </c>
      <c r="H23" s="125">
        <v>-4.0999999999999996</v>
      </c>
      <c r="I23" s="70">
        <f t="shared" si="4"/>
        <v>256.5</v>
      </c>
      <c r="J23" s="134">
        <v>227</v>
      </c>
      <c r="K23" s="134">
        <f t="shared" si="0"/>
        <v>0</v>
      </c>
      <c r="L23" s="135">
        <f t="shared" si="1"/>
        <v>12000</v>
      </c>
      <c r="M23" s="134">
        <v>12000</v>
      </c>
      <c r="N23" s="134">
        <f t="shared" si="3"/>
        <v>-1441.4634146341464</v>
      </c>
      <c r="O23" s="134"/>
      <c r="P23" s="134"/>
      <c r="Q23" s="134">
        <v>220</v>
      </c>
      <c r="R23" s="134" t="s">
        <v>80</v>
      </c>
      <c r="S23" s="134">
        <v>2270</v>
      </c>
      <c r="T23" s="134"/>
      <c r="U23" s="134"/>
      <c r="V23" s="134"/>
      <c r="W23" s="134" t="s">
        <v>91</v>
      </c>
      <c r="X23" s="134" t="s">
        <v>92</v>
      </c>
      <c r="Y23" s="134" t="s">
        <v>93</v>
      </c>
      <c r="Z23" s="134">
        <v>4000</v>
      </c>
      <c r="AA23" s="135">
        <f t="shared" si="2"/>
        <v>-8000</v>
      </c>
      <c r="AB23" s="134"/>
      <c r="AC23" s="134"/>
      <c r="AD23" s="137" t="s">
        <v>94</v>
      </c>
    </row>
    <row r="24" spans="1:30" ht="24" customHeight="1">
      <c r="A24" s="118" t="s">
        <v>90</v>
      </c>
      <c r="B24" s="124">
        <v>6500</v>
      </c>
      <c r="C24" s="125">
        <v>62.5</v>
      </c>
      <c r="D24" s="102">
        <v>9686.4</v>
      </c>
      <c r="E24" s="102">
        <v>19456.400000000001</v>
      </c>
      <c r="F24" s="104"/>
      <c r="G24" s="124">
        <v>6500</v>
      </c>
      <c r="H24" s="125">
        <v>62.5</v>
      </c>
      <c r="I24" s="70">
        <f t="shared" si="4"/>
        <v>49</v>
      </c>
      <c r="J24" s="134">
        <v>229</v>
      </c>
      <c r="K24" s="134">
        <f t="shared" si="0"/>
        <v>0</v>
      </c>
      <c r="L24" s="135">
        <f t="shared" si="1"/>
        <v>9686.4</v>
      </c>
      <c r="M24" s="134">
        <v>9686.4</v>
      </c>
      <c r="N24" s="134">
        <f t="shared" si="3"/>
        <v>-12</v>
      </c>
      <c r="O24" s="134"/>
      <c r="P24" s="134"/>
      <c r="Q24" s="134">
        <v>221</v>
      </c>
      <c r="R24" s="134" t="s">
        <v>83</v>
      </c>
      <c r="S24" s="134">
        <v>8045.35</v>
      </c>
      <c r="T24" s="134"/>
      <c r="U24" s="134"/>
      <c r="V24" s="134"/>
      <c r="W24" s="134" t="s">
        <v>96</v>
      </c>
      <c r="X24" s="134" t="s">
        <v>97</v>
      </c>
      <c r="Y24" s="134" t="s">
        <v>98</v>
      </c>
      <c r="Z24" s="134">
        <v>19456.400000000001</v>
      </c>
      <c r="AA24" s="135">
        <f t="shared" si="2"/>
        <v>9770</v>
      </c>
      <c r="AB24" s="134"/>
      <c r="AC24" s="134"/>
      <c r="AD24" s="137" t="s">
        <v>94</v>
      </c>
    </row>
    <row r="25" spans="1:30" ht="24" hidden="1" customHeight="1">
      <c r="A25" s="118" t="s">
        <v>95</v>
      </c>
      <c r="B25" s="124">
        <v>12035.9</v>
      </c>
      <c r="C25" s="125">
        <v>-34.6</v>
      </c>
      <c r="D25" s="102">
        <v>0</v>
      </c>
      <c r="E25" s="102"/>
      <c r="F25" s="104">
        <v>17803</v>
      </c>
      <c r="G25" s="124">
        <v>12035.9</v>
      </c>
      <c r="H25" s="125">
        <v>-34.6</v>
      </c>
      <c r="I25" s="70"/>
      <c r="J25" s="134">
        <v>230</v>
      </c>
      <c r="K25" s="134">
        <f t="shared" si="0"/>
        <v>1459</v>
      </c>
      <c r="L25" s="135">
        <f t="shared" si="1"/>
        <v>-1459</v>
      </c>
      <c r="M25" s="134">
        <v>0</v>
      </c>
      <c r="N25" s="134">
        <f t="shared" si="3"/>
        <v>-100</v>
      </c>
      <c r="O25" s="134"/>
      <c r="P25" s="134"/>
      <c r="Q25" s="134">
        <v>222</v>
      </c>
      <c r="R25" s="134" t="s">
        <v>100</v>
      </c>
      <c r="S25" s="134">
        <v>0</v>
      </c>
      <c r="T25" s="134"/>
      <c r="U25" s="134"/>
      <c r="V25" s="134"/>
      <c r="W25" s="134"/>
      <c r="X25" s="134" t="s">
        <v>101</v>
      </c>
      <c r="Y25" s="134" t="s">
        <v>102</v>
      </c>
      <c r="Z25" s="134" t="s">
        <v>103</v>
      </c>
      <c r="AA25" s="134"/>
      <c r="AB25" s="134"/>
      <c r="AC25" s="134"/>
      <c r="AD25" s="134"/>
    </row>
    <row r="26" spans="1:30" ht="24.75" hidden="1" customHeight="1">
      <c r="A26" s="118" t="s">
        <v>99</v>
      </c>
      <c r="B26" s="124"/>
      <c r="C26" s="125">
        <v>0</v>
      </c>
      <c r="D26" s="102"/>
      <c r="E26" s="102"/>
      <c r="F26" s="104">
        <v>1570</v>
      </c>
      <c r="G26" s="124"/>
      <c r="H26" s="125">
        <v>0</v>
      </c>
      <c r="I26" s="70"/>
      <c r="J26" s="134">
        <v>231</v>
      </c>
      <c r="K26" s="134">
        <f t="shared" si="0"/>
        <v>0</v>
      </c>
      <c r="L26" s="135">
        <f t="shared" si="1"/>
        <v>0</v>
      </c>
      <c r="M26" s="134">
        <v>2848</v>
      </c>
      <c r="N26" s="134" t="e">
        <f t="shared" si="3"/>
        <v>#DIV/0!</v>
      </c>
      <c r="O26" s="134"/>
      <c r="P26" s="134"/>
      <c r="Q26" s="134">
        <v>223</v>
      </c>
      <c r="R26" s="134" t="s">
        <v>105</v>
      </c>
      <c r="S26" s="134">
        <v>0</v>
      </c>
      <c r="T26" s="134"/>
      <c r="U26" s="134"/>
      <c r="V26" s="134"/>
      <c r="W26" s="134"/>
      <c r="X26" s="134"/>
      <c r="Y26" s="134"/>
      <c r="Z26" s="134"/>
      <c r="AA26" s="134"/>
      <c r="AB26" s="134"/>
      <c r="AC26" s="134"/>
      <c r="AD26" s="134"/>
    </row>
    <row r="27" spans="1:30" ht="24" customHeight="1">
      <c r="A27" s="118" t="s">
        <v>104</v>
      </c>
      <c r="B27" s="124"/>
      <c r="C27" s="125">
        <v>0</v>
      </c>
      <c r="D27" s="102">
        <v>2815.38</v>
      </c>
      <c r="E27" s="102">
        <v>3000</v>
      </c>
      <c r="F27" s="104">
        <v>2835.39</v>
      </c>
      <c r="G27" s="124"/>
      <c r="H27" s="125">
        <v>0</v>
      </c>
      <c r="I27" s="70">
        <f>IF(B27=0,100,IF(B27&gt;0,ROUND((D27/B27-1)*100,1),))</f>
        <v>100</v>
      </c>
      <c r="J27" s="134">
        <v>232</v>
      </c>
      <c r="K27" s="134">
        <f t="shared" si="0"/>
        <v>0</v>
      </c>
      <c r="L27" s="135">
        <f t="shared" si="1"/>
        <v>2815.38</v>
      </c>
      <c r="M27" s="134">
        <v>2815.38</v>
      </c>
      <c r="N27" s="134" t="e">
        <f t="shared" si="3"/>
        <v>#DIV/0!</v>
      </c>
      <c r="O27" s="134"/>
      <c r="P27" s="134"/>
      <c r="Q27" s="134">
        <v>224</v>
      </c>
      <c r="R27" s="134" t="s">
        <v>89</v>
      </c>
      <c r="S27" s="134">
        <v>0</v>
      </c>
      <c r="T27" s="134"/>
      <c r="U27" s="134"/>
      <c r="V27" s="134"/>
      <c r="W27" s="134"/>
      <c r="X27" s="134"/>
      <c r="Y27" s="134"/>
      <c r="Z27" s="134"/>
      <c r="AA27" s="134"/>
      <c r="AB27" s="134"/>
      <c r="AC27" s="134"/>
      <c r="AD27" s="134"/>
    </row>
    <row r="28" spans="1:30" ht="24" customHeight="1">
      <c r="A28" s="118" t="s">
        <v>106</v>
      </c>
      <c r="B28" s="124">
        <v>3539.14</v>
      </c>
      <c r="C28" s="125">
        <v>4.9000000000000004</v>
      </c>
      <c r="D28" s="102">
        <v>55</v>
      </c>
      <c r="E28" s="102">
        <v>25</v>
      </c>
      <c r="F28" s="104">
        <v>11.480230000000001</v>
      </c>
      <c r="G28" s="124">
        <v>3539.14</v>
      </c>
      <c r="H28" s="125">
        <v>4.9000000000000004</v>
      </c>
      <c r="I28" s="70">
        <f>IF(B28=0,100,IF(B28&gt;0,ROUND((D28/B28-1)*100,1),))</f>
        <v>-98.4</v>
      </c>
      <c r="J28" s="134">
        <v>233</v>
      </c>
      <c r="K28" s="134">
        <f t="shared" si="0"/>
        <v>0</v>
      </c>
      <c r="L28" s="135">
        <f t="shared" si="1"/>
        <v>55</v>
      </c>
      <c r="M28" s="134">
        <v>55</v>
      </c>
      <c r="N28" s="134">
        <f t="shared" si="3"/>
        <v>-100</v>
      </c>
      <c r="O28" s="134"/>
      <c r="P28" s="134"/>
      <c r="Q28" s="134">
        <v>227</v>
      </c>
      <c r="R28" s="134" t="s">
        <v>93</v>
      </c>
      <c r="S28" s="134">
        <v>0</v>
      </c>
      <c r="T28" s="134"/>
      <c r="U28" s="134"/>
      <c r="V28" s="134"/>
      <c r="W28" s="134"/>
      <c r="X28" s="134" t="s">
        <v>108</v>
      </c>
      <c r="Y28" s="134" t="s">
        <v>109</v>
      </c>
      <c r="Z28" s="134" t="s">
        <v>110</v>
      </c>
      <c r="AA28" s="134"/>
      <c r="AB28" s="134"/>
      <c r="AC28" s="134"/>
      <c r="AD28" s="134"/>
    </row>
    <row r="29" spans="1:30" ht="26.25" customHeight="1">
      <c r="A29" s="118" t="s">
        <v>107</v>
      </c>
      <c r="B29" s="124">
        <v>51</v>
      </c>
      <c r="C29" s="125">
        <v>2</v>
      </c>
      <c r="D29" s="103">
        <f>SUM(D5:D28)</f>
        <v>530412.19385799998</v>
      </c>
      <c r="E29" s="103">
        <f>SUM(E5:E28)</f>
        <v>521273.67535999999</v>
      </c>
      <c r="F29" s="103">
        <f>SUM(F5:F28)+3</f>
        <v>496548.8026</v>
      </c>
      <c r="G29" s="124">
        <v>51</v>
      </c>
      <c r="H29" s="125">
        <v>2</v>
      </c>
      <c r="I29" s="70">
        <f>IF(B29=0,100,IF(B29&gt;0,ROUND((D29/B29-1)*100,1),))</f>
        <v>1039923.9</v>
      </c>
      <c r="J29" s="134" t="str">
        <f>MID(A29,1,3)</f>
        <v>233</v>
      </c>
      <c r="K29" s="134" t="e">
        <f t="shared" si="0"/>
        <v>#N/A</v>
      </c>
      <c r="L29" s="135" t="e">
        <f t="shared" si="1"/>
        <v>#N/A</v>
      </c>
      <c r="M29" s="134">
        <v>55</v>
      </c>
      <c r="N29" s="134"/>
      <c r="O29" s="134"/>
      <c r="P29" s="134"/>
      <c r="Q29" s="134">
        <v>229</v>
      </c>
      <c r="R29" s="134" t="s">
        <v>98</v>
      </c>
      <c r="S29" s="134">
        <v>0</v>
      </c>
      <c r="T29" s="134"/>
      <c r="U29" s="134"/>
      <c r="V29" s="134"/>
      <c r="W29" s="134"/>
      <c r="X29" s="134"/>
      <c r="Y29" s="134"/>
      <c r="Z29" s="134"/>
      <c r="AA29" s="134"/>
      <c r="AB29" s="134"/>
      <c r="AC29" s="134"/>
      <c r="AD29" s="134"/>
    </row>
    <row r="30" spans="1:30" ht="24" hidden="1" customHeight="1">
      <c r="A30" s="110" t="s">
        <v>315</v>
      </c>
      <c r="B30" s="126">
        <v>603278.083889</v>
      </c>
      <c r="C30" s="110">
        <v>1.8</v>
      </c>
      <c r="G30" s="126">
        <v>603278.083889</v>
      </c>
      <c r="H30" s="110">
        <v>1.8</v>
      </c>
      <c r="J30" s="64" t="str">
        <f>MID(A30,1,3)</f>
        <v>本年支</v>
      </c>
      <c r="K30" s="64" t="e">
        <f t="shared" si="0"/>
        <v>#N/A</v>
      </c>
      <c r="L30" s="138" t="e">
        <f t="shared" si="1"/>
        <v>#N/A</v>
      </c>
      <c r="M30" s="64">
        <v>55</v>
      </c>
      <c r="Q30" s="64">
        <v>230</v>
      </c>
      <c r="R30" s="64" t="s">
        <v>111</v>
      </c>
      <c r="S30" s="64">
        <v>1459</v>
      </c>
    </row>
    <row r="31" spans="1:30" ht="24" hidden="1" customHeight="1">
      <c r="A31" s="139"/>
      <c r="B31" s="121"/>
      <c r="C31" s="121"/>
      <c r="D31" s="18">
        <v>533259.81000000006</v>
      </c>
      <c r="G31" s="121"/>
      <c r="H31" s="121"/>
      <c r="Q31" s="64">
        <v>231</v>
      </c>
      <c r="R31" s="64" t="s">
        <v>112</v>
      </c>
      <c r="S31" s="64">
        <v>0</v>
      </c>
    </row>
    <row r="32" spans="1:30" ht="24" hidden="1" customHeight="1">
      <c r="A32" s="139"/>
      <c r="B32" s="140"/>
      <c r="C32" s="140"/>
      <c r="G32" s="140"/>
      <c r="H32" s="140"/>
      <c r="Q32" s="64">
        <v>232</v>
      </c>
      <c r="R32" s="64" t="s">
        <v>102</v>
      </c>
      <c r="S32" s="64">
        <v>0</v>
      </c>
    </row>
    <row r="33" spans="1:19" ht="24" hidden="1" customHeight="1">
      <c r="A33" s="139"/>
      <c r="B33" s="121"/>
      <c r="C33" s="121"/>
      <c r="G33" s="121"/>
      <c r="H33" s="121"/>
      <c r="Q33" s="64">
        <v>233</v>
      </c>
      <c r="R33" s="64" t="s">
        <v>109</v>
      </c>
      <c r="S33" s="64">
        <v>0</v>
      </c>
    </row>
    <row r="34" spans="1:19" ht="24" hidden="1" customHeight="1">
      <c r="A34" s="139"/>
      <c r="B34" s="121"/>
      <c r="C34" s="121"/>
      <c r="G34" s="121"/>
      <c r="H34" s="121"/>
      <c r="Q34" s="64">
        <v>234</v>
      </c>
      <c r="R34" s="64" t="s">
        <v>113</v>
      </c>
      <c r="S34" s="64">
        <v>0</v>
      </c>
    </row>
    <row r="35" spans="1:19" ht="24" hidden="1" customHeight="1">
      <c r="A35" s="139"/>
      <c r="B35" s="121"/>
      <c r="C35" s="121"/>
      <c r="G35" s="121"/>
      <c r="H35" s="121"/>
    </row>
    <row r="36" spans="1:19" ht="24" customHeight="1">
      <c r="A36" s="139"/>
      <c r="B36" s="121"/>
      <c r="C36" s="121"/>
      <c r="G36" s="121"/>
      <c r="H36" s="121"/>
      <c r="M36" s="102">
        <f>SUM(M5:M35)</f>
        <v>532821.19385799998</v>
      </c>
    </row>
    <row r="37" spans="1:19" ht="24" customHeight="1">
      <c r="A37" s="141" t="s">
        <v>316</v>
      </c>
      <c r="B37" s="120">
        <v>-131104.82999999999</v>
      </c>
      <c r="C37" s="121"/>
      <c r="G37" s="120">
        <v>-131104.82999999999</v>
      </c>
      <c r="H37" s="121"/>
    </row>
    <row r="38" spans="1:19" ht="24" customHeight="1">
      <c r="A38" s="141" t="s">
        <v>317</v>
      </c>
      <c r="B38" s="121">
        <v>16500</v>
      </c>
      <c r="C38" s="121"/>
      <c r="G38" s="121">
        <v>16500</v>
      </c>
      <c r="H38" s="121"/>
    </row>
    <row r="39" spans="1:19" ht="24" customHeight="1">
      <c r="A39" s="110" t="s">
        <v>318</v>
      </c>
      <c r="B39" s="114">
        <v>488673.25388899999</v>
      </c>
      <c r="C39" s="121"/>
      <c r="G39" s="114">
        <v>488673.25388899999</v>
      </c>
      <c r="H39" s="121"/>
    </row>
  </sheetData>
  <mergeCells count="1">
    <mergeCell ref="A2:I2"/>
  </mergeCells>
  <phoneticPr fontId="0" type="noConversion"/>
  <printOptions horizontalCentered="1"/>
  <pageMargins left="0.54999998235327052" right="0.54999998235327052" top="0.59027779759384524" bottom="0.59027779759384524" header="0.51111109613433603" footer="0.51111109613433603"/>
  <pageSetup paperSize="9"/>
  <extLst>
    <ext uri="{2D9387EB-5337-4D45-933B-B4D357D02E09}">
      <gutter val="0.0" pos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zoomScale="90" zoomScaleNormal="90" workbookViewId="0">
      <selection activeCell="D19" sqref="D19"/>
    </sheetView>
  </sheetViews>
  <sheetFormatPr defaultColWidth="6.75" defaultRowHeight="21.95" customHeight="1"/>
  <cols>
    <col min="1" max="1" width="51.375" style="43" customWidth="1"/>
    <col min="2" max="2" width="22.625" style="43" customWidth="1"/>
    <col min="3" max="3" width="7.625" style="43" customWidth="1"/>
    <col min="4" max="4" width="16.125" style="43" customWidth="1"/>
    <col min="5" max="256" width="6.75" style="43"/>
    <col min="257" max="257" width="51.375" style="43" customWidth="1"/>
    <col min="258" max="258" width="22.625" style="43" customWidth="1"/>
    <col min="259" max="259" width="7.625" style="43" customWidth="1"/>
    <col min="260" max="260" width="16.125" style="43" customWidth="1"/>
    <col min="261" max="512" width="6.75" style="43"/>
    <col min="513" max="513" width="51.375" style="43" customWidth="1"/>
    <col min="514" max="514" width="22.625" style="43" customWidth="1"/>
    <col min="515" max="515" width="7.625" style="43" customWidth="1"/>
    <col min="516" max="516" width="16.125" style="43" customWidth="1"/>
    <col min="517" max="768" width="6.75" style="43"/>
    <col min="769" max="769" width="51.375" style="43" customWidth="1"/>
    <col min="770" max="770" width="22.625" style="43" customWidth="1"/>
    <col min="771" max="771" width="7.625" style="43" customWidth="1"/>
    <col min="772" max="772" width="16.125" style="43" customWidth="1"/>
    <col min="773" max="1024" width="6.75" style="43"/>
    <col min="1025" max="1025" width="51.375" style="43" customWidth="1"/>
    <col min="1026" max="1026" width="22.625" style="43" customWidth="1"/>
    <col min="1027" max="1027" width="7.625" style="43" customWidth="1"/>
    <col min="1028" max="1028" width="16.125" style="43" customWidth="1"/>
    <col min="1029" max="1280" width="6.75" style="43"/>
    <col min="1281" max="1281" width="51.375" style="43" customWidth="1"/>
    <col min="1282" max="1282" width="22.625" style="43" customWidth="1"/>
    <col min="1283" max="1283" width="7.625" style="43" customWidth="1"/>
    <col min="1284" max="1284" width="16.125" style="43" customWidth="1"/>
    <col min="1285" max="1536" width="6.75" style="43"/>
    <col min="1537" max="1537" width="51.375" style="43" customWidth="1"/>
    <col min="1538" max="1538" width="22.625" style="43" customWidth="1"/>
    <col min="1539" max="1539" width="7.625" style="43" customWidth="1"/>
    <col min="1540" max="1540" width="16.125" style="43" customWidth="1"/>
    <col min="1541" max="1792" width="6.75" style="43"/>
    <col min="1793" max="1793" width="51.375" style="43" customWidth="1"/>
    <col min="1794" max="1794" width="22.625" style="43" customWidth="1"/>
    <col min="1795" max="1795" width="7.625" style="43" customWidth="1"/>
    <col min="1796" max="1796" width="16.125" style="43" customWidth="1"/>
    <col min="1797" max="2048" width="6.75" style="43"/>
    <col min="2049" max="2049" width="51.375" style="43" customWidth="1"/>
    <col min="2050" max="2050" width="22.625" style="43" customWidth="1"/>
    <col min="2051" max="2051" width="7.625" style="43" customWidth="1"/>
    <col min="2052" max="2052" width="16.125" style="43" customWidth="1"/>
    <col min="2053" max="2304" width="6.75" style="43"/>
    <col min="2305" max="2305" width="51.375" style="43" customWidth="1"/>
    <col min="2306" max="2306" width="22.625" style="43" customWidth="1"/>
    <col min="2307" max="2307" width="7.625" style="43" customWidth="1"/>
    <col min="2308" max="2308" width="16.125" style="43" customWidth="1"/>
    <col min="2309" max="2560" width="6.75" style="43"/>
    <col min="2561" max="2561" width="51.375" style="43" customWidth="1"/>
    <col min="2562" max="2562" width="22.625" style="43" customWidth="1"/>
    <col min="2563" max="2563" width="7.625" style="43" customWidth="1"/>
    <col min="2564" max="2564" width="16.125" style="43" customWidth="1"/>
    <col min="2565" max="2816" width="6.75" style="43"/>
    <col min="2817" max="2817" width="51.375" style="43" customWidth="1"/>
    <col min="2818" max="2818" width="22.625" style="43" customWidth="1"/>
    <col min="2819" max="2819" width="7.625" style="43" customWidth="1"/>
    <col min="2820" max="2820" width="16.125" style="43" customWidth="1"/>
    <col min="2821" max="3072" width="6.75" style="43"/>
    <col min="3073" max="3073" width="51.375" style="43" customWidth="1"/>
    <col min="3074" max="3074" width="22.625" style="43" customWidth="1"/>
    <col min="3075" max="3075" width="7.625" style="43" customWidth="1"/>
    <col min="3076" max="3076" width="16.125" style="43" customWidth="1"/>
    <col min="3077" max="3328" width="6.75" style="43"/>
    <col min="3329" max="3329" width="51.375" style="43" customWidth="1"/>
    <col min="3330" max="3330" width="22.625" style="43" customWidth="1"/>
    <col min="3331" max="3331" width="7.625" style="43" customWidth="1"/>
    <col min="3332" max="3332" width="16.125" style="43" customWidth="1"/>
    <col min="3333" max="3584" width="6.75" style="43"/>
    <col min="3585" max="3585" width="51.375" style="43" customWidth="1"/>
    <col min="3586" max="3586" width="22.625" style="43" customWidth="1"/>
    <col min="3587" max="3587" width="7.625" style="43" customWidth="1"/>
    <col min="3588" max="3588" width="16.125" style="43" customWidth="1"/>
    <col min="3589" max="3840" width="6.75" style="43"/>
    <col min="3841" max="3841" width="51.375" style="43" customWidth="1"/>
    <col min="3842" max="3842" width="22.625" style="43" customWidth="1"/>
    <col min="3843" max="3843" width="7.625" style="43" customWidth="1"/>
    <col min="3844" max="3844" width="16.125" style="43" customWidth="1"/>
    <col min="3845" max="4096" width="6.75" style="43"/>
    <col min="4097" max="4097" width="51.375" style="43" customWidth="1"/>
    <col min="4098" max="4098" width="22.625" style="43" customWidth="1"/>
    <col min="4099" max="4099" width="7.625" style="43" customWidth="1"/>
    <col min="4100" max="4100" width="16.125" style="43" customWidth="1"/>
    <col min="4101" max="4352" width="6.75" style="43"/>
    <col min="4353" max="4353" width="51.375" style="43" customWidth="1"/>
    <col min="4354" max="4354" width="22.625" style="43" customWidth="1"/>
    <col min="4355" max="4355" width="7.625" style="43" customWidth="1"/>
    <col min="4356" max="4356" width="16.125" style="43" customWidth="1"/>
    <col min="4357" max="4608" width="6.75" style="43"/>
    <col min="4609" max="4609" width="51.375" style="43" customWidth="1"/>
    <col min="4610" max="4610" width="22.625" style="43" customWidth="1"/>
    <col min="4611" max="4611" width="7.625" style="43" customWidth="1"/>
    <col min="4612" max="4612" width="16.125" style="43" customWidth="1"/>
    <col min="4613" max="4864" width="6.75" style="43"/>
    <col min="4865" max="4865" width="51.375" style="43" customWidth="1"/>
    <col min="4866" max="4866" width="22.625" style="43" customWidth="1"/>
    <col min="4867" max="4867" width="7.625" style="43" customWidth="1"/>
    <col min="4868" max="4868" width="16.125" style="43" customWidth="1"/>
    <col min="4869" max="5120" width="6.75" style="43"/>
    <col min="5121" max="5121" width="51.375" style="43" customWidth="1"/>
    <col min="5122" max="5122" width="22.625" style="43" customWidth="1"/>
    <col min="5123" max="5123" width="7.625" style="43" customWidth="1"/>
    <col min="5124" max="5124" width="16.125" style="43" customWidth="1"/>
    <col min="5125" max="5376" width="6.75" style="43"/>
    <col min="5377" max="5377" width="51.375" style="43" customWidth="1"/>
    <col min="5378" max="5378" width="22.625" style="43" customWidth="1"/>
    <col min="5379" max="5379" width="7.625" style="43" customWidth="1"/>
    <col min="5380" max="5380" width="16.125" style="43" customWidth="1"/>
    <col min="5381" max="5632" width="6.75" style="43"/>
    <col min="5633" max="5633" width="51.375" style="43" customWidth="1"/>
    <col min="5634" max="5634" width="22.625" style="43" customWidth="1"/>
    <col min="5635" max="5635" width="7.625" style="43" customWidth="1"/>
    <col min="5636" max="5636" width="16.125" style="43" customWidth="1"/>
    <col min="5637" max="5888" width="6.75" style="43"/>
    <col min="5889" max="5889" width="51.375" style="43" customWidth="1"/>
    <col min="5890" max="5890" width="22.625" style="43" customWidth="1"/>
    <col min="5891" max="5891" width="7.625" style="43" customWidth="1"/>
    <col min="5892" max="5892" width="16.125" style="43" customWidth="1"/>
    <col min="5893" max="6144" width="6.75" style="43"/>
    <col min="6145" max="6145" width="51.375" style="43" customWidth="1"/>
    <col min="6146" max="6146" width="22.625" style="43" customWidth="1"/>
    <col min="6147" max="6147" width="7.625" style="43" customWidth="1"/>
    <col min="6148" max="6148" width="16.125" style="43" customWidth="1"/>
    <col min="6149" max="6400" width="6.75" style="43"/>
    <col min="6401" max="6401" width="51.375" style="43" customWidth="1"/>
    <col min="6402" max="6402" width="22.625" style="43" customWidth="1"/>
    <col min="6403" max="6403" width="7.625" style="43" customWidth="1"/>
    <col min="6404" max="6404" width="16.125" style="43" customWidth="1"/>
    <col min="6405" max="6656" width="6.75" style="43"/>
    <col min="6657" max="6657" width="51.375" style="43" customWidth="1"/>
    <col min="6658" max="6658" width="22.625" style="43" customWidth="1"/>
    <col min="6659" max="6659" width="7.625" style="43" customWidth="1"/>
    <col min="6660" max="6660" width="16.125" style="43" customWidth="1"/>
    <col min="6661" max="6912" width="6.75" style="43"/>
    <col min="6913" max="6913" width="51.375" style="43" customWidth="1"/>
    <col min="6914" max="6914" width="22.625" style="43" customWidth="1"/>
    <col min="6915" max="6915" width="7.625" style="43" customWidth="1"/>
    <col min="6916" max="6916" width="16.125" style="43" customWidth="1"/>
    <col min="6917" max="7168" width="6.75" style="43"/>
    <col min="7169" max="7169" width="51.375" style="43" customWidth="1"/>
    <col min="7170" max="7170" width="22.625" style="43" customWidth="1"/>
    <col min="7171" max="7171" width="7.625" style="43" customWidth="1"/>
    <col min="7172" max="7172" width="16.125" style="43" customWidth="1"/>
    <col min="7173" max="7424" width="6.75" style="43"/>
    <col min="7425" max="7425" width="51.375" style="43" customWidth="1"/>
    <col min="7426" max="7426" width="22.625" style="43" customWidth="1"/>
    <col min="7427" max="7427" width="7.625" style="43" customWidth="1"/>
    <col min="7428" max="7428" width="16.125" style="43" customWidth="1"/>
    <col min="7429" max="7680" width="6.75" style="43"/>
    <col min="7681" max="7681" width="51.375" style="43" customWidth="1"/>
    <col min="7682" max="7682" width="22.625" style="43" customWidth="1"/>
    <col min="7683" max="7683" width="7.625" style="43" customWidth="1"/>
    <col min="7684" max="7684" width="16.125" style="43" customWidth="1"/>
    <col min="7685" max="7936" width="6.75" style="43"/>
    <col min="7937" max="7937" width="51.375" style="43" customWidth="1"/>
    <col min="7938" max="7938" width="22.625" style="43" customWidth="1"/>
    <col min="7939" max="7939" width="7.625" style="43" customWidth="1"/>
    <col min="7940" max="7940" width="16.125" style="43" customWidth="1"/>
    <col min="7941" max="8192" width="6.75" style="43"/>
    <col min="8193" max="8193" width="51.375" style="43" customWidth="1"/>
    <col min="8194" max="8194" width="22.625" style="43" customWidth="1"/>
    <col min="8195" max="8195" width="7.625" style="43" customWidth="1"/>
    <col min="8196" max="8196" width="16.125" style="43" customWidth="1"/>
    <col min="8197" max="8448" width="6.75" style="43"/>
    <col min="8449" max="8449" width="51.375" style="43" customWidth="1"/>
    <col min="8450" max="8450" width="22.625" style="43" customWidth="1"/>
    <col min="8451" max="8451" width="7.625" style="43" customWidth="1"/>
    <col min="8452" max="8452" width="16.125" style="43" customWidth="1"/>
    <col min="8453" max="8704" width="6.75" style="43"/>
    <col min="8705" max="8705" width="51.375" style="43" customWidth="1"/>
    <col min="8706" max="8706" width="22.625" style="43" customWidth="1"/>
    <col min="8707" max="8707" width="7.625" style="43" customWidth="1"/>
    <col min="8708" max="8708" width="16.125" style="43" customWidth="1"/>
    <col min="8709" max="8960" width="6.75" style="43"/>
    <col min="8961" max="8961" width="51.375" style="43" customWidth="1"/>
    <col min="8962" max="8962" width="22.625" style="43" customWidth="1"/>
    <col min="8963" max="8963" width="7.625" style="43" customWidth="1"/>
    <col min="8964" max="8964" width="16.125" style="43" customWidth="1"/>
    <col min="8965" max="9216" width="6.75" style="43"/>
    <col min="9217" max="9217" width="51.375" style="43" customWidth="1"/>
    <col min="9218" max="9218" width="22.625" style="43" customWidth="1"/>
    <col min="9219" max="9219" width="7.625" style="43" customWidth="1"/>
    <col min="9220" max="9220" width="16.125" style="43" customWidth="1"/>
    <col min="9221" max="9472" width="6.75" style="43"/>
    <col min="9473" max="9473" width="51.375" style="43" customWidth="1"/>
    <col min="9474" max="9474" width="22.625" style="43" customWidth="1"/>
    <col min="9475" max="9475" width="7.625" style="43" customWidth="1"/>
    <col min="9476" max="9476" width="16.125" style="43" customWidth="1"/>
    <col min="9477" max="9728" width="6.75" style="43"/>
    <col min="9729" max="9729" width="51.375" style="43" customWidth="1"/>
    <col min="9730" max="9730" width="22.625" style="43" customWidth="1"/>
    <col min="9731" max="9731" width="7.625" style="43" customWidth="1"/>
    <col min="9732" max="9732" width="16.125" style="43" customWidth="1"/>
    <col min="9733" max="9984" width="6.75" style="43"/>
    <col min="9985" max="9985" width="51.375" style="43" customWidth="1"/>
    <col min="9986" max="9986" width="22.625" style="43" customWidth="1"/>
    <col min="9987" max="9987" width="7.625" style="43" customWidth="1"/>
    <col min="9988" max="9988" width="16.125" style="43" customWidth="1"/>
    <col min="9989" max="10240" width="6.75" style="43"/>
    <col min="10241" max="10241" width="51.375" style="43" customWidth="1"/>
    <col min="10242" max="10242" width="22.625" style="43" customWidth="1"/>
    <col min="10243" max="10243" width="7.625" style="43" customWidth="1"/>
    <col min="10244" max="10244" width="16.125" style="43" customWidth="1"/>
    <col min="10245" max="10496" width="6.75" style="43"/>
    <col min="10497" max="10497" width="51.375" style="43" customWidth="1"/>
    <col min="10498" max="10498" width="22.625" style="43" customWidth="1"/>
    <col min="10499" max="10499" width="7.625" style="43" customWidth="1"/>
    <col min="10500" max="10500" width="16.125" style="43" customWidth="1"/>
    <col min="10501" max="10752" width="6.75" style="43"/>
    <col min="10753" max="10753" width="51.375" style="43" customWidth="1"/>
    <col min="10754" max="10754" width="22.625" style="43" customWidth="1"/>
    <col min="10755" max="10755" width="7.625" style="43" customWidth="1"/>
    <col min="10756" max="10756" width="16.125" style="43" customWidth="1"/>
    <col min="10757" max="11008" width="6.75" style="43"/>
    <col min="11009" max="11009" width="51.375" style="43" customWidth="1"/>
    <col min="11010" max="11010" width="22.625" style="43" customWidth="1"/>
    <col min="11011" max="11011" width="7.625" style="43" customWidth="1"/>
    <col min="11012" max="11012" width="16.125" style="43" customWidth="1"/>
    <col min="11013" max="11264" width="6.75" style="43"/>
    <col min="11265" max="11265" width="51.375" style="43" customWidth="1"/>
    <col min="11266" max="11266" width="22.625" style="43" customWidth="1"/>
    <col min="11267" max="11267" width="7.625" style="43" customWidth="1"/>
    <col min="11268" max="11268" width="16.125" style="43" customWidth="1"/>
    <col min="11269" max="11520" width="6.75" style="43"/>
    <col min="11521" max="11521" width="51.375" style="43" customWidth="1"/>
    <col min="11522" max="11522" width="22.625" style="43" customWidth="1"/>
    <col min="11523" max="11523" width="7.625" style="43" customWidth="1"/>
    <col min="11524" max="11524" width="16.125" style="43" customWidth="1"/>
    <col min="11525" max="11776" width="6.75" style="43"/>
    <col min="11777" max="11777" width="51.375" style="43" customWidth="1"/>
    <col min="11778" max="11778" width="22.625" style="43" customWidth="1"/>
    <col min="11779" max="11779" width="7.625" style="43" customWidth="1"/>
    <col min="11780" max="11780" width="16.125" style="43" customWidth="1"/>
    <col min="11781" max="12032" width="6.75" style="43"/>
    <col min="12033" max="12033" width="51.375" style="43" customWidth="1"/>
    <col min="12034" max="12034" width="22.625" style="43" customWidth="1"/>
    <col min="12035" max="12035" width="7.625" style="43" customWidth="1"/>
    <col min="12036" max="12036" width="16.125" style="43" customWidth="1"/>
    <col min="12037" max="12288" width="6.75" style="43"/>
    <col min="12289" max="12289" width="51.375" style="43" customWidth="1"/>
    <col min="12290" max="12290" width="22.625" style="43" customWidth="1"/>
    <col min="12291" max="12291" width="7.625" style="43" customWidth="1"/>
    <col min="12292" max="12292" width="16.125" style="43" customWidth="1"/>
    <col min="12293" max="12544" width="6.75" style="43"/>
    <col min="12545" max="12545" width="51.375" style="43" customWidth="1"/>
    <col min="12546" max="12546" width="22.625" style="43" customWidth="1"/>
    <col min="12547" max="12547" width="7.625" style="43" customWidth="1"/>
    <col min="12548" max="12548" width="16.125" style="43" customWidth="1"/>
    <col min="12549" max="12800" width="6.75" style="43"/>
    <col min="12801" max="12801" width="51.375" style="43" customWidth="1"/>
    <col min="12802" max="12802" width="22.625" style="43" customWidth="1"/>
    <col min="12803" max="12803" width="7.625" style="43" customWidth="1"/>
    <col min="12804" max="12804" width="16.125" style="43" customWidth="1"/>
    <col min="12805" max="13056" width="6.75" style="43"/>
    <col min="13057" max="13057" width="51.375" style="43" customWidth="1"/>
    <col min="13058" max="13058" width="22.625" style="43" customWidth="1"/>
    <col min="13059" max="13059" width="7.625" style="43" customWidth="1"/>
    <col min="13060" max="13060" width="16.125" style="43" customWidth="1"/>
    <col min="13061" max="13312" width="6.75" style="43"/>
    <col min="13313" max="13313" width="51.375" style="43" customWidth="1"/>
    <col min="13314" max="13314" width="22.625" style="43" customWidth="1"/>
    <col min="13315" max="13315" width="7.625" style="43" customWidth="1"/>
    <col min="13316" max="13316" width="16.125" style="43" customWidth="1"/>
    <col min="13317" max="13568" width="6.75" style="43"/>
    <col min="13569" max="13569" width="51.375" style="43" customWidth="1"/>
    <col min="13570" max="13570" width="22.625" style="43" customWidth="1"/>
    <col min="13571" max="13571" width="7.625" style="43" customWidth="1"/>
    <col min="13572" max="13572" width="16.125" style="43" customWidth="1"/>
    <col min="13573" max="13824" width="6.75" style="43"/>
    <col min="13825" max="13825" width="51.375" style="43" customWidth="1"/>
    <col min="13826" max="13826" width="22.625" style="43" customWidth="1"/>
    <col min="13827" max="13827" width="7.625" style="43" customWidth="1"/>
    <col min="13828" max="13828" width="16.125" style="43" customWidth="1"/>
    <col min="13829" max="14080" width="6.75" style="43"/>
    <col min="14081" max="14081" width="51.375" style="43" customWidth="1"/>
    <col min="14082" max="14082" width="22.625" style="43" customWidth="1"/>
    <col min="14083" max="14083" width="7.625" style="43" customWidth="1"/>
    <col min="14084" max="14084" width="16.125" style="43" customWidth="1"/>
    <col min="14085" max="14336" width="6.75" style="43"/>
    <col min="14337" max="14337" width="51.375" style="43" customWidth="1"/>
    <col min="14338" max="14338" width="22.625" style="43" customWidth="1"/>
    <col min="14339" max="14339" width="7.625" style="43" customWidth="1"/>
    <col min="14340" max="14340" width="16.125" style="43" customWidth="1"/>
    <col min="14341" max="14592" width="6.75" style="43"/>
    <col min="14593" max="14593" width="51.375" style="43" customWidth="1"/>
    <col min="14594" max="14594" width="22.625" style="43" customWidth="1"/>
    <col min="14595" max="14595" width="7.625" style="43" customWidth="1"/>
    <col min="14596" max="14596" width="16.125" style="43" customWidth="1"/>
    <col min="14597" max="14848" width="6.75" style="43"/>
    <col min="14849" max="14849" width="51.375" style="43" customWidth="1"/>
    <col min="14850" max="14850" width="22.625" style="43" customWidth="1"/>
    <col min="14851" max="14851" width="7.625" style="43" customWidth="1"/>
    <col min="14852" max="14852" width="16.125" style="43" customWidth="1"/>
    <col min="14853" max="15104" width="6.75" style="43"/>
    <col min="15105" max="15105" width="51.375" style="43" customWidth="1"/>
    <col min="15106" max="15106" width="22.625" style="43" customWidth="1"/>
    <col min="15107" max="15107" width="7.625" style="43" customWidth="1"/>
    <col min="15108" max="15108" width="16.125" style="43" customWidth="1"/>
    <col min="15109" max="15360" width="6.75" style="43"/>
    <col min="15361" max="15361" width="51.375" style="43" customWidth="1"/>
    <col min="15362" max="15362" width="22.625" style="43" customWidth="1"/>
    <col min="15363" max="15363" width="7.625" style="43" customWidth="1"/>
    <col min="15364" max="15364" width="16.125" style="43" customWidth="1"/>
    <col min="15365" max="15616" width="6.75" style="43"/>
    <col min="15617" max="15617" width="51.375" style="43" customWidth="1"/>
    <col min="15618" max="15618" width="22.625" style="43" customWidth="1"/>
    <col min="15619" max="15619" width="7.625" style="43" customWidth="1"/>
    <col min="15620" max="15620" width="16.125" style="43" customWidth="1"/>
    <col min="15621" max="15872" width="6.75" style="43"/>
    <col min="15873" max="15873" width="51.375" style="43" customWidth="1"/>
    <col min="15874" max="15874" width="22.625" style="43" customWidth="1"/>
    <col min="15875" max="15875" width="7.625" style="43" customWidth="1"/>
    <col min="15876" max="15876" width="16.125" style="43" customWidth="1"/>
    <col min="15877" max="16128" width="6.75" style="43"/>
    <col min="16129" max="16129" width="51.375" style="43" customWidth="1"/>
    <col min="16130" max="16130" width="22.625" style="43" customWidth="1"/>
    <col min="16131" max="16131" width="7.625" style="43" customWidth="1"/>
    <col min="16132" max="16132" width="16.125" style="43" customWidth="1"/>
    <col min="16133" max="16384" width="6.75" style="43"/>
  </cols>
  <sheetData>
    <row r="1" spans="1:6" ht="21.75" customHeight="1">
      <c r="A1" s="42" t="s">
        <v>211</v>
      </c>
    </row>
    <row r="2" spans="1:6" ht="30" customHeight="1">
      <c r="A2" s="169" t="s">
        <v>269</v>
      </c>
      <c r="B2" s="169"/>
      <c r="C2" s="169"/>
      <c r="D2" s="169"/>
      <c r="E2" s="63"/>
      <c r="F2" s="63"/>
    </row>
    <row r="3" spans="1:6" ht="21.75" customHeight="1">
      <c r="A3" s="41"/>
      <c r="B3" s="41"/>
      <c r="C3" s="172" t="s">
        <v>1</v>
      </c>
      <c r="D3" s="171"/>
      <c r="E3" s="63"/>
      <c r="F3" s="63"/>
    </row>
    <row r="4" spans="1:6" s="53" customFormat="1" ht="21.75" customHeight="1">
      <c r="A4" s="33" t="s">
        <v>212</v>
      </c>
      <c r="B4" s="33" t="s">
        <v>141</v>
      </c>
      <c r="C4" s="170" t="s">
        <v>213</v>
      </c>
      <c r="D4" s="170"/>
    </row>
    <row r="5" spans="1:6" ht="21.75" customHeight="1">
      <c r="A5" s="107" t="s">
        <v>270</v>
      </c>
      <c r="B5" s="182"/>
      <c r="C5" s="183">
        <v>101611.16</v>
      </c>
      <c r="D5" s="183"/>
    </row>
    <row r="6" spans="1:6" ht="21.75" customHeight="1">
      <c r="A6" s="107" t="s">
        <v>271</v>
      </c>
      <c r="B6" s="181">
        <v>122763.58</v>
      </c>
      <c r="C6" s="173"/>
      <c r="D6" s="173"/>
    </row>
    <row r="7" spans="1:6" ht="21.75" customHeight="1">
      <c r="A7" s="107" t="s">
        <v>272</v>
      </c>
      <c r="B7" s="182"/>
      <c r="C7" s="183">
        <v>14800</v>
      </c>
      <c r="D7" s="183"/>
    </row>
    <row r="8" spans="1:6" ht="21.75" customHeight="1">
      <c r="A8" s="52" t="s">
        <v>214</v>
      </c>
      <c r="B8" s="182"/>
      <c r="C8" s="183">
        <v>0</v>
      </c>
      <c r="D8" s="183"/>
    </row>
    <row r="9" spans="1:6" ht="21.75" customHeight="1">
      <c r="A9" s="107" t="s">
        <v>273</v>
      </c>
      <c r="B9" s="182"/>
      <c r="C9" s="183">
        <v>14800</v>
      </c>
      <c r="D9" s="183"/>
    </row>
    <row r="10" spans="1:6" ht="21.75" customHeight="1">
      <c r="A10" s="107" t="s">
        <v>274</v>
      </c>
      <c r="B10" s="182"/>
      <c r="C10" s="183">
        <v>0</v>
      </c>
      <c r="D10" s="183"/>
    </row>
    <row r="11" spans="1:6" ht="21.75" customHeight="1">
      <c r="A11" s="107" t="s">
        <v>275</v>
      </c>
      <c r="B11" s="182"/>
      <c r="C11" s="183">
        <v>120874.87</v>
      </c>
      <c r="D11" s="183"/>
    </row>
    <row r="12" spans="1:6" ht="21.75" customHeight="1">
      <c r="A12" s="107" t="s">
        <v>276</v>
      </c>
      <c r="B12" s="182"/>
      <c r="C12" s="184"/>
      <c r="D12" s="184"/>
    </row>
    <row r="13" spans="1:6" ht="21.75" customHeight="1">
      <c r="A13" s="107" t="s">
        <v>277</v>
      </c>
      <c r="B13" s="182"/>
      <c r="C13" s="184"/>
      <c r="D13" s="184"/>
    </row>
    <row r="14" spans="1:6" ht="21.75" customHeight="1">
      <c r="A14" s="171"/>
      <c r="B14" s="171"/>
      <c r="C14" s="171"/>
      <c r="D14" s="171"/>
    </row>
  </sheetData>
  <mergeCells count="13">
    <mergeCell ref="C12:D12"/>
    <mergeCell ref="C13:D13"/>
    <mergeCell ref="A14:D14"/>
    <mergeCell ref="C7:D7"/>
    <mergeCell ref="C8:D8"/>
    <mergeCell ref="C9:D9"/>
    <mergeCell ref="C10:D10"/>
    <mergeCell ref="C11:D11"/>
    <mergeCell ref="A2:D2"/>
    <mergeCell ref="C3:D3"/>
    <mergeCell ref="C4:D4"/>
    <mergeCell ref="C5:D5"/>
    <mergeCell ref="C6:D6"/>
  </mergeCells>
  <phoneticPr fontId="0" type="noConversion"/>
  <pageMargins left="0.75208338226859028" right="0.75208338226859028" top="0.99999998498150688" bottom="0.99999998498150688" header="0.49999999249075344" footer="0.49999999249075344"/>
  <pageSetup paperSize="9"/>
  <extLst>
    <ext uri="{2D9387EB-5337-4D45-933B-B4D357D02E09}">
      <gutter val="0.0" pos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zoomScale="90" zoomScaleNormal="90" workbookViewId="0">
      <selection activeCell="I24" sqref="I24"/>
    </sheetView>
  </sheetViews>
  <sheetFormatPr defaultColWidth="6.75" defaultRowHeight="21.95" customHeight="1"/>
  <cols>
    <col min="1" max="1" width="50.375" style="43" customWidth="1"/>
    <col min="2" max="3" width="22.625" style="43" customWidth="1"/>
    <col min="4" max="4" width="10.625" style="30" customWidth="1"/>
    <col min="5" max="256" width="6.75" style="30"/>
    <col min="257" max="257" width="50.375" style="30" customWidth="1"/>
    <col min="258" max="259" width="22.625" style="30" customWidth="1"/>
    <col min="260" max="260" width="10.625" style="30" customWidth="1"/>
    <col min="261" max="512" width="6.75" style="30"/>
    <col min="513" max="513" width="50.375" style="30" customWidth="1"/>
    <col min="514" max="515" width="22.625" style="30" customWidth="1"/>
    <col min="516" max="516" width="10.625" style="30" customWidth="1"/>
    <col min="517" max="768" width="6.75" style="30"/>
    <col min="769" max="769" width="50.375" style="30" customWidth="1"/>
    <col min="770" max="771" width="22.625" style="30" customWidth="1"/>
    <col min="772" max="772" width="10.625" style="30" customWidth="1"/>
    <col min="773" max="1024" width="6.75" style="30"/>
    <col min="1025" max="1025" width="50.375" style="30" customWidth="1"/>
    <col min="1026" max="1027" width="22.625" style="30" customWidth="1"/>
    <col min="1028" max="1028" width="10.625" style="30" customWidth="1"/>
    <col min="1029" max="1280" width="6.75" style="30"/>
    <col min="1281" max="1281" width="50.375" style="30" customWidth="1"/>
    <col min="1282" max="1283" width="22.625" style="30" customWidth="1"/>
    <col min="1284" max="1284" width="10.625" style="30" customWidth="1"/>
    <col min="1285" max="1536" width="6.75" style="30"/>
    <col min="1537" max="1537" width="50.375" style="30" customWidth="1"/>
    <col min="1538" max="1539" width="22.625" style="30" customWidth="1"/>
    <col min="1540" max="1540" width="10.625" style="30" customWidth="1"/>
    <col min="1541" max="1792" width="6.75" style="30"/>
    <col min="1793" max="1793" width="50.375" style="30" customWidth="1"/>
    <col min="1794" max="1795" width="22.625" style="30" customWidth="1"/>
    <col min="1796" max="1796" width="10.625" style="30" customWidth="1"/>
    <col min="1797" max="2048" width="6.75" style="30"/>
    <col min="2049" max="2049" width="50.375" style="30" customWidth="1"/>
    <col min="2050" max="2051" width="22.625" style="30" customWidth="1"/>
    <col min="2052" max="2052" width="10.625" style="30" customWidth="1"/>
    <col min="2053" max="2304" width="6.75" style="30"/>
    <col min="2305" max="2305" width="50.375" style="30" customWidth="1"/>
    <col min="2306" max="2307" width="22.625" style="30" customWidth="1"/>
    <col min="2308" max="2308" width="10.625" style="30" customWidth="1"/>
    <col min="2309" max="2560" width="6.75" style="30"/>
    <col min="2561" max="2561" width="50.375" style="30" customWidth="1"/>
    <col min="2562" max="2563" width="22.625" style="30" customWidth="1"/>
    <col min="2564" max="2564" width="10.625" style="30" customWidth="1"/>
    <col min="2565" max="2816" width="6.75" style="30"/>
    <col min="2817" max="2817" width="50.375" style="30" customWidth="1"/>
    <col min="2818" max="2819" width="22.625" style="30" customWidth="1"/>
    <col min="2820" max="2820" width="10.625" style="30" customWidth="1"/>
    <col min="2821" max="3072" width="6.75" style="30"/>
    <col min="3073" max="3073" width="50.375" style="30" customWidth="1"/>
    <col min="3074" max="3075" width="22.625" style="30" customWidth="1"/>
    <col min="3076" max="3076" width="10.625" style="30" customWidth="1"/>
    <col min="3077" max="3328" width="6.75" style="30"/>
    <col min="3329" max="3329" width="50.375" style="30" customWidth="1"/>
    <col min="3330" max="3331" width="22.625" style="30" customWidth="1"/>
    <col min="3332" max="3332" width="10.625" style="30" customWidth="1"/>
    <col min="3333" max="3584" width="6.75" style="30"/>
    <col min="3585" max="3585" width="50.375" style="30" customWidth="1"/>
    <col min="3586" max="3587" width="22.625" style="30" customWidth="1"/>
    <col min="3588" max="3588" width="10.625" style="30" customWidth="1"/>
    <col min="3589" max="3840" width="6.75" style="30"/>
    <col min="3841" max="3841" width="50.375" style="30" customWidth="1"/>
    <col min="3842" max="3843" width="22.625" style="30" customWidth="1"/>
    <col min="3844" max="3844" width="10.625" style="30" customWidth="1"/>
    <col min="3845" max="4096" width="6.75" style="30"/>
    <col min="4097" max="4097" width="50.375" style="30" customWidth="1"/>
    <col min="4098" max="4099" width="22.625" style="30" customWidth="1"/>
    <col min="4100" max="4100" width="10.625" style="30" customWidth="1"/>
    <col min="4101" max="4352" width="6.75" style="30"/>
    <col min="4353" max="4353" width="50.375" style="30" customWidth="1"/>
    <col min="4354" max="4355" width="22.625" style="30" customWidth="1"/>
    <col min="4356" max="4356" width="10.625" style="30" customWidth="1"/>
    <col min="4357" max="4608" width="6.75" style="30"/>
    <col min="4609" max="4609" width="50.375" style="30" customWidth="1"/>
    <col min="4610" max="4611" width="22.625" style="30" customWidth="1"/>
    <col min="4612" max="4612" width="10.625" style="30" customWidth="1"/>
    <col min="4613" max="4864" width="6.75" style="30"/>
    <col min="4865" max="4865" width="50.375" style="30" customWidth="1"/>
    <col min="4866" max="4867" width="22.625" style="30" customWidth="1"/>
    <col min="4868" max="4868" width="10.625" style="30" customWidth="1"/>
    <col min="4869" max="5120" width="6.75" style="30"/>
    <col min="5121" max="5121" width="50.375" style="30" customWidth="1"/>
    <col min="5122" max="5123" width="22.625" style="30" customWidth="1"/>
    <col min="5124" max="5124" width="10.625" style="30" customWidth="1"/>
    <col min="5125" max="5376" width="6.75" style="30"/>
    <col min="5377" max="5377" width="50.375" style="30" customWidth="1"/>
    <col min="5378" max="5379" width="22.625" style="30" customWidth="1"/>
    <col min="5380" max="5380" width="10.625" style="30" customWidth="1"/>
    <col min="5381" max="5632" width="6.75" style="30"/>
    <col min="5633" max="5633" width="50.375" style="30" customWidth="1"/>
    <col min="5634" max="5635" width="22.625" style="30" customWidth="1"/>
    <col min="5636" max="5636" width="10.625" style="30" customWidth="1"/>
    <col min="5637" max="5888" width="6.75" style="30"/>
    <col min="5889" max="5889" width="50.375" style="30" customWidth="1"/>
    <col min="5890" max="5891" width="22.625" style="30" customWidth="1"/>
    <col min="5892" max="5892" width="10.625" style="30" customWidth="1"/>
    <col min="5893" max="6144" width="6.75" style="30"/>
    <col min="6145" max="6145" width="50.375" style="30" customWidth="1"/>
    <col min="6146" max="6147" width="22.625" style="30" customWidth="1"/>
    <col min="6148" max="6148" width="10.625" style="30" customWidth="1"/>
    <col min="6149" max="6400" width="6.75" style="30"/>
    <col min="6401" max="6401" width="50.375" style="30" customWidth="1"/>
    <col min="6402" max="6403" width="22.625" style="30" customWidth="1"/>
    <col min="6404" max="6404" width="10.625" style="30" customWidth="1"/>
    <col min="6405" max="6656" width="6.75" style="30"/>
    <col min="6657" max="6657" width="50.375" style="30" customWidth="1"/>
    <col min="6658" max="6659" width="22.625" style="30" customWidth="1"/>
    <col min="6660" max="6660" width="10.625" style="30" customWidth="1"/>
    <col min="6661" max="6912" width="6.75" style="30"/>
    <col min="6913" max="6913" width="50.375" style="30" customWidth="1"/>
    <col min="6914" max="6915" width="22.625" style="30" customWidth="1"/>
    <col min="6916" max="6916" width="10.625" style="30" customWidth="1"/>
    <col min="6917" max="7168" width="6.75" style="30"/>
    <col min="7169" max="7169" width="50.375" style="30" customWidth="1"/>
    <col min="7170" max="7171" width="22.625" style="30" customWidth="1"/>
    <col min="7172" max="7172" width="10.625" style="30" customWidth="1"/>
    <col min="7173" max="7424" width="6.75" style="30"/>
    <col min="7425" max="7425" width="50.375" style="30" customWidth="1"/>
    <col min="7426" max="7427" width="22.625" style="30" customWidth="1"/>
    <col min="7428" max="7428" width="10.625" style="30" customWidth="1"/>
    <col min="7429" max="7680" width="6.75" style="30"/>
    <col min="7681" max="7681" width="50.375" style="30" customWidth="1"/>
    <col min="7682" max="7683" width="22.625" style="30" customWidth="1"/>
    <col min="7684" max="7684" width="10.625" style="30" customWidth="1"/>
    <col min="7685" max="7936" width="6.75" style="30"/>
    <col min="7937" max="7937" width="50.375" style="30" customWidth="1"/>
    <col min="7938" max="7939" width="22.625" style="30" customWidth="1"/>
    <col min="7940" max="7940" width="10.625" style="30" customWidth="1"/>
    <col min="7941" max="8192" width="6.75" style="30"/>
    <col min="8193" max="8193" width="50.375" style="30" customWidth="1"/>
    <col min="8194" max="8195" width="22.625" style="30" customWidth="1"/>
    <col min="8196" max="8196" width="10.625" style="30" customWidth="1"/>
    <col min="8197" max="8448" width="6.75" style="30"/>
    <col min="8449" max="8449" width="50.375" style="30" customWidth="1"/>
    <col min="8450" max="8451" width="22.625" style="30" customWidth="1"/>
    <col min="8452" max="8452" width="10.625" style="30" customWidth="1"/>
    <col min="8453" max="8704" width="6.75" style="30"/>
    <col min="8705" max="8705" width="50.375" style="30" customWidth="1"/>
    <col min="8706" max="8707" width="22.625" style="30" customWidth="1"/>
    <col min="8708" max="8708" width="10.625" style="30" customWidth="1"/>
    <col min="8709" max="8960" width="6.75" style="30"/>
    <col min="8961" max="8961" width="50.375" style="30" customWidth="1"/>
    <col min="8962" max="8963" width="22.625" style="30" customWidth="1"/>
    <col min="8964" max="8964" width="10.625" style="30" customWidth="1"/>
    <col min="8965" max="9216" width="6.75" style="30"/>
    <col min="9217" max="9217" width="50.375" style="30" customWidth="1"/>
    <col min="9218" max="9219" width="22.625" style="30" customWidth="1"/>
    <col min="9220" max="9220" width="10.625" style="30" customWidth="1"/>
    <col min="9221" max="9472" width="6.75" style="30"/>
    <col min="9473" max="9473" width="50.375" style="30" customWidth="1"/>
    <col min="9474" max="9475" width="22.625" style="30" customWidth="1"/>
    <col min="9476" max="9476" width="10.625" style="30" customWidth="1"/>
    <col min="9477" max="9728" width="6.75" style="30"/>
    <col min="9729" max="9729" width="50.375" style="30" customWidth="1"/>
    <col min="9730" max="9731" width="22.625" style="30" customWidth="1"/>
    <col min="9732" max="9732" width="10.625" style="30" customWidth="1"/>
    <col min="9733" max="9984" width="6.75" style="30"/>
    <col min="9985" max="9985" width="50.375" style="30" customWidth="1"/>
    <col min="9986" max="9987" width="22.625" style="30" customWidth="1"/>
    <col min="9988" max="9988" width="10.625" style="30" customWidth="1"/>
    <col min="9989" max="10240" width="6.75" style="30"/>
    <col min="10241" max="10241" width="50.375" style="30" customWidth="1"/>
    <col min="10242" max="10243" width="22.625" style="30" customWidth="1"/>
    <col min="10244" max="10244" width="10.625" style="30" customWidth="1"/>
    <col min="10245" max="10496" width="6.75" style="30"/>
    <col min="10497" max="10497" width="50.375" style="30" customWidth="1"/>
    <col min="10498" max="10499" width="22.625" style="30" customWidth="1"/>
    <col min="10500" max="10500" width="10.625" style="30" customWidth="1"/>
    <col min="10501" max="10752" width="6.75" style="30"/>
    <col min="10753" max="10753" width="50.375" style="30" customWidth="1"/>
    <col min="10754" max="10755" width="22.625" style="30" customWidth="1"/>
    <col min="10756" max="10756" width="10.625" style="30" customWidth="1"/>
    <col min="10757" max="11008" width="6.75" style="30"/>
    <col min="11009" max="11009" width="50.375" style="30" customWidth="1"/>
    <col min="11010" max="11011" width="22.625" style="30" customWidth="1"/>
    <col min="11012" max="11012" width="10.625" style="30" customWidth="1"/>
    <col min="11013" max="11264" width="6.75" style="30"/>
    <col min="11265" max="11265" width="50.375" style="30" customWidth="1"/>
    <col min="11266" max="11267" width="22.625" style="30" customWidth="1"/>
    <col min="11268" max="11268" width="10.625" style="30" customWidth="1"/>
    <col min="11269" max="11520" width="6.75" style="30"/>
    <col min="11521" max="11521" width="50.375" style="30" customWidth="1"/>
    <col min="11522" max="11523" width="22.625" style="30" customWidth="1"/>
    <col min="11524" max="11524" width="10.625" style="30" customWidth="1"/>
    <col min="11525" max="11776" width="6.75" style="30"/>
    <col min="11777" max="11777" width="50.375" style="30" customWidth="1"/>
    <col min="11778" max="11779" width="22.625" style="30" customWidth="1"/>
    <col min="11780" max="11780" width="10.625" style="30" customWidth="1"/>
    <col min="11781" max="12032" width="6.75" style="30"/>
    <col min="12033" max="12033" width="50.375" style="30" customWidth="1"/>
    <col min="12034" max="12035" width="22.625" style="30" customWidth="1"/>
    <col min="12036" max="12036" width="10.625" style="30" customWidth="1"/>
    <col min="12037" max="12288" width="6.75" style="30"/>
    <col min="12289" max="12289" width="50.375" style="30" customWidth="1"/>
    <col min="12290" max="12291" width="22.625" style="30" customWidth="1"/>
    <col min="12292" max="12292" width="10.625" style="30" customWidth="1"/>
    <col min="12293" max="12544" width="6.75" style="30"/>
    <col min="12545" max="12545" width="50.375" style="30" customWidth="1"/>
    <col min="12546" max="12547" width="22.625" style="30" customWidth="1"/>
    <col min="12548" max="12548" width="10.625" style="30" customWidth="1"/>
    <col min="12549" max="12800" width="6.75" style="30"/>
    <col min="12801" max="12801" width="50.375" style="30" customWidth="1"/>
    <col min="12802" max="12803" width="22.625" style="30" customWidth="1"/>
    <col min="12804" max="12804" width="10.625" style="30" customWidth="1"/>
    <col min="12805" max="13056" width="6.75" style="30"/>
    <col min="13057" max="13057" width="50.375" style="30" customWidth="1"/>
    <col min="13058" max="13059" width="22.625" style="30" customWidth="1"/>
    <col min="13060" max="13060" width="10.625" style="30" customWidth="1"/>
    <col min="13061" max="13312" width="6.75" style="30"/>
    <col min="13313" max="13313" width="50.375" style="30" customWidth="1"/>
    <col min="13314" max="13315" width="22.625" style="30" customWidth="1"/>
    <col min="13316" max="13316" width="10.625" style="30" customWidth="1"/>
    <col min="13317" max="13568" width="6.75" style="30"/>
    <col min="13569" max="13569" width="50.375" style="30" customWidth="1"/>
    <col min="13570" max="13571" width="22.625" style="30" customWidth="1"/>
    <col min="13572" max="13572" width="10.625" style="30" customWidth="1"/>
    <col min="13573" max="13824" width="6.75" style="30"/>
    <col min="13825" max="13825" width="50.375" style="30" customWidth="1"/>
    <col min="13826" max="13827" width="22.625" style="30" customWidth="1"/>
    <col min="13828" max="13828" width="10.625" style="30" customWidth="1"/>
    <col min="13829" max="14080" width="6.75" style="30"/>
    <col min="14081" max="14081" width="50.375" style="30" customWidth="1"/>
    <col min="14082" max="14083" width="22.625" style="30" customWidth="1"/>
    <col min="14084" max="14084" width="10.625" style="30" customWidth="1"/>
    <col min="14085" max="14336" width="6.75" style="30"/>
    <col min="14337" max="14337" width="50.375" style="30" customWidth="1"/>
    <col min="14338" max="14339" width="22.625" style="30" customWidth="1"/>
    <col min="14340" max="14340" width="10.625" style="30" customWidth="1"/>
    <col min="14341" max="14592" width="6.75" style="30"/>
    <col min="14593" max="14593" width="50.375" style="30" customWidth="1"/>
    <col min="14594" max="14595" width="22.625" style="30" customWidth="1"/>
    <col min="14596" max="14596" width="10.625" style="30" customWidth="1"/>
    <col min="14597" max="14848" width="6.75" style="30"/>
    <col min="14849" max="14849" width="50.375" style="30" customWidth="1"/>
    <col min="14850" max="14851" width="22.625" style="30" customWidth="1"/>
    <col min="14852" max="14852" width="10.625" style="30" customWidth="1"/>
    <col min="14853" max="15104" width="6.75" style="30"/>
    <col min="15105" max="15105" width="50.375" style="30" customWidth="1"/>
    <col min="15106" max="15107" width="22.625" style="30" customWidth="1"/>
    <col min="15108" max="15108" width="10.625" style="30" customWidth="1"/>
    <col min="15109" max="15360" width="6.75" style="30"/>
    <col min="15361" max="15361" width="50.375" style="30" customWidth="1"/>
    <col min="15362" max="15363" width="22.625" style="30" customWidth="1"/>
    <col min="15364" max="15364" width="10.625" style="30" customWidth="1"/>
    <col min="15365" max="15616" width="6.75" style="30"/>
    <col min="15617" max="15617" width="50.375" style="30" customWidth="1"/>
    <col min="15618" max="15619" width="22.625" style="30" customWidth="1"/>
    <col min="15620" max="15620" width="10.625" style="30" customWidth="1"/>
    <col min="15621" max="15872" width="6.75" style="30"/>
    <col min="15873" max="15873" width="50.375" style="30" customWidth="1"/>
    <col min="15874" max="15875" width="22.625" style="30" customWidth="1"/>
    <col min="15876" max="15876" width="10.625" style="30" customWidth="1"/>
    <col min="15877" max="16128" width="6.75" style="30"/>
    <col min="16129" max="16129" width="50.375" style="30" customWidth="1"/>
    <col min="16130" max="16131" width="22.625" style="30" customWidth="1"/>
    <col min="16132" max="16132" width="10.625" style="30" customWidth="1"/>
    <col min="16133" max="16384" width="6.75" style="30"/>
  </cols>
  <sheetData>
    <row r="1" spans="1:7" ht="21.75" customHeight="1">
      <c r="A1" s="42" t="s">
        <v>215</v>
      </c>
    </row>
    <row r="2" spans="1:7" ht="30" customHeight="1">
      <c r="A2" s="169" t="s">
        <v>278</v>
      </c>
      <c r="B2" s="169"/>
      <c r="C2" s="169"/>
      <c r="D2" s="40"/>
      <c r="E2" s="40"/>
      <c r="F2" s="40"/>
      <c r="G2" s="40"/>
    </row>
    <row r="3" spans="1:7" ht="21.75" customHeight="1">
      <c r="A3" s="41"/>
      <c r="B3" s="41"/>
      <c r="C3" s="41" t="s">
        <v>1</v>
      </c>
      <c r="D3" s="40"/>
      <c r="E3" s="40"/>
      <c r="F3" s="40"/>
      <c r="G3" s="40"/>
    </row>
    <row r="4" spans="1:7" ht="21.75" customHeight="1">
      <c r="A4" s="33" t="s">
        <v>212</v>
      </c>
      <c r="B4" s="33" t="s">
        <v>141</v>
      </c>
      <c r="C4" s="33" t="s">
        <v>213</v>
      </c>
    </row>
    <row r="5" spans="1:7" ht="21.75" customHeight="1">
      <c r="A5" s="107" t="s">
        <v>279</v>
      </c>
      <c r="B5" s="185"/>
      <c r="C5" s="186">
        <v>1284950</v>
      </c>
      <c r="D5" s="62"/>
    </row>
    <row r="6" spans="1:7" ht="21.75" customHeight="1">
      <c r="A6" s="107" t="s">
        <v>280</v>
      </c>
      <c r="B6" s="186">
        <v>1374783.96</v>
      </c>
      <c r="C6" s="185"/>
      <c r="D6" s="62"/>
    </row>
    <row r="7" spans="1:7" ht="21.75" customHeight="1">
      <c r="A7" s="107" t="s">
        <v>281</v>
      </c>
      <c r="B7" s="185"/>
      <c r="C7" s="186">
        <v>169900</v>
      </c>
      <c r="D7" s="62"/>
    </row>
    <row r="8" spans="1:7" ht="21.75" customHeight="1">
      <c r="A8" s="107" t="s">
        <v>282</v>
      </c>
      <c r="B8" s="185"/>
      <c r="C8" s="186">
        <v>98650</v>
      </c>
      <c r="D8" s="62"/>
    </row>
    <row r="9" spans="1:7" ht="21.75" customHeight="1">
      <c r="A9" s="107" t="s">
        <v>283</v>
      </c>
      <c r="B9" s="185"/>
      <c r="C9" s="186">
        <v>1374783.96</v>
      </c>
      <c r="D9" s="62"/>
    </row>
    <row r="10" spans="1:7" ht="21.75" customHeight="1">
      <c r="A10" s="107" t="s">
        <v>284</v>
      </c>
      <c r="B10" s="185"/>
      <c r="C10" s="185"/>
      <c r="D10" s="62"/>
    </row>
    <row r="11" spans="1:7" ht="21.75" customHeight="1">
      <c r="A11" s="107" t="s">
        <v>285</v>
      </c>
      <c r="B11" s="185"/>
      <c r="C11" s="185"/>
      <c r="D11" s="62"/>
    </row>
    <row r="12" spans="1:7" ht="21.75" customHeight="1">
      <c r="A12" s="174"/>
      <c r="B12" s="174"/>
      <c r="C12" s="174"/>
      <c r="D12" s="174"/>
    </row>
  </sheetData>
  <mergeCells count="2">
    <mergeCell ref="A2:C2"/>
    <mergeCell ref="A12:D12"/>
  </mergeCells>
  <phoneticPr fontId="0" type="noConversion"/>
  <pageMargins left="0.75208338226859028" right="0.75208338226859028" top="0.99999998498150688" bottom="0.99999998498150688" header="0.49999999249075344" footer="0.49999999249075344"/>
  <pageSetup paperSize="9"/>
  <extLst>
    <ext uri="{2D9387EB-5337-4D45-933B-B4D357D02E09}">
      <gutter val="0.0" pos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zoomScale="90" zoomScaleNormal="90" workbookViewId="0">
      <selection activeCell="H23" sqref="H23"/>
    </sheetView>
  </sheetViews>
  <sheetFormatPr defaultColWidth="6.75" defaultRowHeight="21.95" customHeight="1"/>
  <cols>
    <col min="1" max="1" width="40.625" style="54" customWidth="1"/>
    <col min="2" max="2" width="17.625" style="54" customWidth="1"/>
    <col min="3" max="3" width="17.625" style="61" customWidth="1"/>
    <col min="4" max="4" width="17.625" style="54" customWidth="1"/>
    <col min="5" max="5" width="10.625" style="54" customWidth="1"/>
    <col min="6" max="256" width="6.75" style="54"/>
    <col min="257" max="257" width="40.625" style="54" customWidth="1"/>
    <col min="258" max="260" width="17.625" style="54" customWidth="1"/>
    <col min="261" max="261" width="10.625" style="54" customWidth="1"/>
    <col min="262" max="512" width="6.75" style="54"/>
    <col min="513" max="513" width="40.625" style="54" customWidth="1"/>
    <col min="514" max="516" width="17.625" style="54" customWidth="1"/>
    <col min="517" max="517" width="10.625" style="54" customWidth="1"/>
    <col min="518" max="768" width="6.75" style="54"/>
    <col min="769" max="769" width="40.625" style="54" customWidth="1"/>
    <col min="770" max="772" width="17.625" style="54" customWidth="1"/>
    <col min="773" max="773" width="10.625" style="54" customWidth="1"/>
    <col min="774" max="1024" width="6.75" style="54"/>
    <col min="1025" max="1025" width="40.625" style="54" customWidth="1"/>
    <col min="1026" max="1028" width="17.625" style="54" customWidth="1"/>
    <col min="1029" max="1029" width="10.625" style="54" customWidth="1"/>
    <col min="1030" max="1280" width="6.75" style="54"/>
    <col min="1281" max="1281" width="40.625" style="54" customWidth="1"/>
    <col min="1282" max="1284" width="17.625" style="54" customWidth="1"/>
    <col min="1285" max="1285" width="10.625" style="54" customWidth="1"/>
    <col min="1286" max="1536" width="6.75" style="54"/>
    <col min="1537" max="1537" width="40.625" style="54" customWidth="1"/>
    <col min="1538" max="1540" width="17.625" style="54" customWidth="1"/>
    <col min="1541" max="1541" width="10.625" style="54" customWidth="1"/>
    <col min="1542" max="1792" width="6.75" style="54"/>
    <col min="1793" max="1793" width="40.625" style="54" customWidth="1"/>
    <col min="1794" max="1796" width="17.625" style="54" customWidth="1"/>
    <col min="1797" max="1797" width="10.625" style="54" customWidth="1"/>
    <col min="1798" max="2048" width="6.75" style="54"/>
    <col min="2049" max="2049" width="40.625" style="54" customWidth="1"/>
    <col min="2050" max="2052" width="17.625" style="54" customWidth="1"/>
    <col min="2053" max="2053" width="10.625" style="54" customWidth="1"/>
    <col min="2054" max="2304" width="6.75" style="54"/>
    <col min="2305" max="2305" width="40.625" style="54" customWidth="1"/>
    <col min="2306" max="2308" width="17.625" style="54" customWidth="1"/>
    <col min="2309" max="2309" width="10.625" style="54" customWidth="1"/>
    <col min="2310" max="2560" width="6.75" style="54"/>
    <col min="2561" max="2561" width="40.625" style="54" customWidth="1"/>
    <col min="2562" max="2564" width="17.625" style="54" customWidth="1"/>
    <col min="2565" max="2565" width="10.625" style="54" customWidth="1"/>
    <col min="2566" max="2816" width="6.75" style="54"/>
    <col min="2817" max="2817" width="40.625" style="54" customWidth="1"/>
    <col min="2818" max="2820" width="17.625" style="54" customWidth="1"/>
    <col min="2821" max="2821" width="10.625" style="54" customWidth="1"/>
    <col min="2822" max="3072" width="6.75" style="54"/>
    <col min="3073" max="3073" width="40.625" style="54" customWidth="1"/>
    <col min="3074" max="3076" width="17.625" style="54" customWidth="1"/>
    <col min="3077" max="3077" width="10.625" style="54" customWidth="1"/>
    <col min="3078" max="3328" width="6.75" style="54"/>
    <col min="3329" max="3329" width="40.625" style="54" customWidth="1"/>
    <col min="3330" max="3332" width="17.625" style="54" customWidth="1"/>
    <col min="3333" max="3333" width="10.625" style="54" customWidth="1"/>
    <col min="3334" max="3584" width="6.75" style="54"/>
    <col min="3585" max="3585" width="40.625" style="54" customWidth="1"/>
    <col min="3586" max="3588" width="17.625" style="54" customWidth="1"/>
    <col min="3589" max="3589" width="10.625" style="54" customWidth="1"/>
    <col min="3590" max="3840" width="6.75" style="54"/>
    <col min="3841" max="3841" width="40.625" style="54" customWidth="1"/>
    <col min="3842" max="3844" width="17.625" style="54" customWidth="1"/>
    <col min="3845" max="3845" width="10.625" style="54" customWidth="1"/>
    <col min="3846" max="4096" width="6.75" style="54"/>
    <col min="4097" max="4097" width="40.625" style="54" customWidth="1"/>
    <col min="4098" max="4100" width="17.625" style="54" customWidth="1"/>
    <col min="4101" max="4101" width="10.625" style="54" customWidth="1"/>
    <col min="4102" max="4352" width="6.75" style="54"/>
    <col min="4353" max="4353" width="40.625" style="54" customWidth="1"/>
    <col min="4354" max="4356" width="17.625" style="54" customWidth="1"/>
    <col min="4357" max="4357" width="10.625" style="54" customWidth="1"/>
    <col min="4358" max="4608" width="6.75" style="54"/>
    <col min="4609" max="4609" width="40.625" style="54" customWidth="1"/>
    <col min="4610" max="4612" width="17.625" style="54" customWidth="1"/>
    <col min="4613" max="4613" width="10.625" style="54" customWidth="1"/>
    <col min="4614" max="4864" width="6.75" style="54"/>
    <col min="4865" max="4865" width="40.625" style="54" customWidth="1"/>
    <col min="4866" max="4868" width="17.625" style="54" customWidth="1"/>
    <col min="4869" max="4869" width="10.625" style="54" customWidth="1"/>
    <col min="4870" max="5120" width="6.75" style="54"/>
    <col min="5121" max="5121" width="40.625" style="54" customWidth="1"/>
    <col min="5122" max="5124" width="17.625" style="54" customWidth="1"/>
    <col min="5125" max="5125" width="10.625" style="54" customWidth="1"/>
    <col min="5126" max="5376" width="6.75" style="54"/>
    <col min="5377" max="5377" width="40.625" style="54" customWidth="1"/>
    <col min="5378" max="5380" width="17.625" style="54" customWidth="1"/>
    <col min="5381" max="5381" width="10.625" style="54" customWidth="1"/>
    <col min="5382" max="5632" width="6.75" style="54"/>
    <col min="5633" max="5633" width="40.625" style="54" customWidth="1"/>
    <col min="5634" max="5636" width="17.625" style="54" customWidth="1"/>
    <col min="5637" max="5637" width="10.625" style="54" customWidth="1"/>
    <col min="5638" max="5888" width="6.75" style="54"/>
    <col min="5889" max="5889" width="40.625" style="54" customWidth="1"/>
    <col min="5890" max="5892" width="17.625" style="54" customWidth="1"/>
    <col min="5893" max="5893" width="10.625" style="54" customWidth="1"/>
    <col min="5894" max="6144" width="6.75" style="54"/>
    <col min="6145" max="6145" width="40.625" style="54" customWidth="1"/>
    <col min="6146" max="6148" width="17.625" style="54" customWidth="1"/>
    <col min="6149" max="6149" width="10.625" style="54" customWidth="1"/>
    <col min="6150" max="6400" width="6.75" style="54"/>
    <col min="6401" max="6401" width="40.625" style="54" customWidth="1"/>
    <col min="6402" max="6404" width="17.625" style="54" customWidth="1"/>
    <col min="6405" max="6405" width="10.625" style="54" customWidth="1"/>
    <col min="6406" max="6656" width="6.75" style="54"/>
    <col min="6657" max="6657" width="40.625" style="54" customWidth="1"/>
    <col min="6658" max="6660" width="17.625" style="54" customWidth="1"/>
    <col min="6661" max="6661" width="10.625" style="54" customWidth="1"/>
    <col min="6662" max="6912" width="6.75" style="54"/>
    <col min="6913" max="6913" width="40.625" style="54" customWidth="1"/>
    <col min="6914" max="6916" width="17.625" style="54" customWidth="1"/>
    <col min="6917" max="6917" width="10.625" style="54" customWidth="1"/>
    <col min="6918" max="7168" width="6.75" style="54"/>
    <col min="7169" max="7169" width="40.625" style="54" customWidth="1"/>
    <col min="7170" max="7172" width="17.625" style="54" customWidth="1"/>
    <col min="7173" max="7173" width="10.625" style="54" customWidth="1"/>
    <col min="7174" max="7424" width="6.75" style="54"/>
    <col min="7425" max="7425" width="40.625" style="54" customWidth="1"/>
    <col min="7426" max="7428" width="17.625" style="54" customWidth="1"/>
    <col min="7429" max="7429" width="10.625" style="54" customWidth="1"/>
    <col min="7430" max="7680" width="6.75" style="54"/>
    <col min="7681" max="7681" width="40.625" style="54" customWidth="1"/>
    <col min="7682" max="7684" width="17.625" style="54" customWidth="1"/>
    <col min="7685" max="7685" width="10.625" style="54" customWidth="1"/>
    <col min="7686" max="7936" width="6.75" style="54"/>
    <col min="7937" max="7937" width="40.625" style="54" customWidth="1"/>
    <col min="7938" max="7940" width="17.625" style="54" customWidth="1"/>
    <col min="7941" max="7941" width="10.625" style="54" customWidth="1"/>
    <col min="7942" max="8192" width="6.75" style="54"/>
    <col min="8193" max="8193" width="40.625" style="54" customWidth="1"/>
    <col min="8194" max="8196" width="17.625" style="54" customWidth="1"/>
    <col min="8197" max="8197" width="10.625" style="54" customWidth="1"/>
    <col min="8198" max="8448" width="6.75" style="54"/>
    <col min="8449" max="8449" width="40.625" style="54" customWidth="1"/>
    <col min="8450" max="8452" width="17.625" style="54" customWidth="1"/>
    <col min="8453" max="8453" width="10.625" style="54" customWidth="1"/>
    <col min="8454" max="8704" width="6.75" style="54"/>
    <col min="8705" max="8705" width="40.625" style="54" customWidth="1"/>
    <col min="8706" max="8708" width="17.625" style="54" customWidth="1"/>
    <col min="8709" max="8709" width="10.625" style="54" customWidth="1"/>
    <col min="8710" max="8960" width="6.75" style="54"/>
    <col min="8961" max="8961" width="40.625" style="54" customWidth="1"/>
    <col min="8962" max="8964" width="17.625" style="54" customWidth="1"/>
    <col min="8965" max="8965" width="10.625" style="54" customWidth="1"/>
    <col min="8966" max="9216" width="6.75" style="54"/>
    <col min="9217" max="9217" width="40.625" style="54" customWidth="1"/>
    <col min="9218" max="9220" width="17.625" style="54" customWidth="1"/>
    <col min="9221" max="9221" width="10.625" style="54" customWidth="1"/>
    <col min="9222" max="9472" width="6.75" style="54"/>
    <col min="9473" max="9473" width="40.625" style="54" customWidth="1"/>
    <col min="9474" max="9476" width="17.625" style="54" customWidth="1"/>
    <col min="9477" max="9477" width="10.625" style="54" customWidth="1"/>
    <col min="9478" max="9728" width="6.75" style="54"/>
    <col min="9729" max="9729" width="40.625" style="54" customWidth="1"/>
    <col min="9730" max="9732" width="17.625" style="54" customWidth="1"/>
    <col min="9733" max="9733" width="10.625" style="54" customWidth="1"/>
    <col min="9734" max="9984" width="6.75" style="54"/>
    <col min="9985" max="9985" width="40.625" style="54" customWidth="1"/>
    <col min="9986" max="9988" width="17.625" style="54" customWidth="1"/>
    <col min="9989" max="9989" width="10.625" style="54" customWidth="1"/>
    <col min="9990" max="10240" width="6.75" style="54"/>
    <col min="10241" max="10241" width="40.625" style="54" customWidth="1"/>
    <col min="10242" max="10244" width="17.625" style="54" customWidth="1"/>
    <col min="10245" max="10245" width="10.625" style="54" customWidth="1"/>
    <col min="10246" max="10496" width="6.75" style="54"/>
    <col min="10497" max="10497" width="40.625" style="54" customWidth="1"/>
    <col min="10498" max="10500" width="17.625" style="54" customWidth="1"/>
    <col min="10501" max="10501" width="10.625" style="54" customWidth="1"/>
    <col min="10502" max="10752" width="6.75" style="54"/>
    <col min="10753" max="10753" width="40.625" style="54" customWidth="1"/>
    <col min="10754" max="10756" width="17.625" style="54" customWidth="1"/>
    <col min="10757" max="10757" width="10.625" style="54" customWidth="1"/>
    <col min="10758" max="11008" width="6.75" style="54"/>
    <col min="11009" max="11009" width="40.625" style="54" customWidth="1"/>
    <col min="11010" max="11012" width="17.625" style="54" customWidth="1"/>
    <col min="11013" max="11013" width="10.625" style="54" customWidth="1"/>
    <col min="11014" max="11264" width="6.75" style="54"/>
    <col min="11265" max="11265" width="40.625" style="54" customWidth="1"/>
    <col min="11266" max="11268" width="17.625" style="54" customWidth="1"/>
    <col min="11269" max="11269" width="10.625" style="54" customWidth="1"/>
    <col min="11270" max="11520" width="6.75" style="54"/>
    <col min="11521" max="11521" width="40.625" style="54" customWidth="1"/>
    <col min="11522" max="11524" width="17.625" style="54" customWidth="1"/>
    <col min="11525" max="11525" width="10.625" style="54" customWidth="1"/>
    <col min="11526" max="11776" width="6.75" style="54"/>
    <col min="11777" max="11777" width="40.625" style="54" customWidth="1"/>
    <col min="11778" max="11780" width="17.625" style="54" customWidth="1"/>
    <col min="11781" max="11781" width="10.625" style="54" customWidth="1"/>
    <col min="11782" max="12032" width="6.75" style="54"/>
    <col min="12033" max="12033" width="40.625" style="54" customWidth="1"/>
    <col min="12034" max="12036" width="17.625" style="54" customWidth="1"/>
    <col min="12037" max="12037" width="10.625" style="54" customWidth="1"/>
    <col min="12038" max="12288" width="6.75" style="54"/>
    <col min="12289" max="12289" width="40.625" style="54" customWidth="1"/>
    <col min="12290" max="12292" width="17.625" style="54" customWidth="1"/>
    <col min="12293" max="12293" width="10.625" style="54" customWidth="1"/>
    <col min="12294" max="12544" width="6.75" style="54"/>
    <col min="12545" max="12545" width="40.625" style="54" customWidth="1"/>
    <col min="12546" max="12548" width="17.625" style="54" customWidth="1"/>
    <col min="12549" max="12549" width="10.625" style="54" customWidth="1"/>
    <col min="12550" max="12800" width="6.75" style="54"/>
    <col min="12801" max="12801" width="40.625" style="54" customWidth="1"/>
    <col min="12802" max="12804" width="17.625" style="54" customWidth="1"/>
    <col min="12805" max="12805" width="10.625" style="54" customWidth="1"/>
    <col min="12806" max="13056" width="6.75" style="54"/>
    <col min="13057" max="13057" width="40.625" style="54" customWidth="1"/>
    <col min="13058" max="13060" width="17.625" style="54" customWidth="1"/>
    <col min="13061" max="13061" width="10.625" style="54" customWidth="1"/>
    <col min="13062" max="13312" width="6.75" style="54"/>
    <col min="13313" max="13313" width="40.625" style="54" customWidth="1"/>
    <col min="13314" max="13316" width="17.625" style="54" customWidth="1"/>
    <col min="13317" max="13317" width="10.625" style="54" customWidth="1"/>
    <col min="13318" max="13568" width="6.75" style="54"/>
    <col min="13569" max="13569" width="40.625" style="54" customWidth="1"/>
    <col min="13570" max="13572" width="17.625" style="54" customWidth="1"/>
    <col min="13573" max="13573" width="10.625" style="54" customWidth="1"/>
    <col min="13574" max="13824" width="6.75" style="54"/>
    <col min="13825" max="13825" width="40.625" style="54" customWidth="1"/>
    <col min="13826" max="13828" width="17.625" style="54" customWidth="1"/>
    <col min="13829" max="13829" width="10.625" style="54" customWidth="1"/>
    <col min="13830" max="14080" width="6.75" style="54"/>
    <col min="14081" max="14081" width="40.625" style="54" customWidth="1"/>
    <col min="14082" max="14084" width="17.625" style="54" customWidth="1"/>
    <col min="14085" max="14085" width="10.625" style="54" customWidth="1"/>
    <col min="14086" max="14336" width="6.75" style="54"/>
    <col min="14337" max="14337" width="40.625" style="54" customWidth="1"/>
    <col min="14338" max="14340" width="17.625" style="54" customWidth="1"/>
    <col min="14341" max="14341" width="10.625" style="54" customWidth="1"/>
    <col min="14342" max="14592" width="6.75" style="54"/>
    <col min="14593" max="14593" width="40.625" style="54" customWidth="1"/>
    <col min="14594" max="14596" width="17.625" style="54" customWidth="1"/>
    <col min="14597" max="14597" width="10.625" style="54" customWidth="1"/>
    <col min="14598" max="14848" width="6.75" style="54"/>
    <col min="14849" max="14849" width="40.625" style="54" customWidth="1"/>
    <col min="14850" max="14852" width="17.625" style="54" customWidth="1"/>
    <col min="14853" max="14853" width="10.625" style="54" customWidth="1"/>
    <col min="14854" max="15104" width="6.75" style="54"/>
    <col min="15105" max="15105" width="40.625" style="54" customWidth="1"/>
    <col min="15106" max="15108" width="17.625" style="54" customWidth="1"/>
    <col min="15109" max="15109" width="10.625" style="54" customWidth="1"/>
    <col min="15110" max="15360" width="6.75" style="54"/>
    <col min="15361" max="15361" width="40.625" style="54" customWidth="1"/>
    <col min="15362" max="15364" width="17.625" style="54" customWidth="1"/>
    <col min="15365" max="15365" width="10.625" style="54" customWidth="1"/>
    <col min="15366" max="15616" width="6.75" style="54"/>
    <col min="15617" max="15617" width="40.625" style="54" customWidth="1"/>
    <col min="15618" max="15620" width="17.625" style="54" customWidth="1"/>
    <col min="15621" max="15621" width="10.625" style="54" customWidth="1"/>
    <col min="15622" max="15872" width="6.75" style="54"/>
    <col min="15873" max="15873" width="40.625" style="54" customWidth="1"/>
    <col min="15874" max="15876" width="17.625" style="54" customWidth="1"/>
    <col min="15877" max="15877" width="10.625" style="54" customWidth="1"/>
    <col min="15878" max="16128" width="6.75" style="54"/>
    <col min="16129" max="16129" width="40.625" style="54" customWidth="1"/>
    <col min="16130" max="16132" width="17.625" style="54" customWidth="1"/>
    <col min="16133" max="16133" width="10.625" style="54" customWidth="1"/>
    <col min="16134" max="16384" width="6.75" style="54"/>
  </cols>
  <sheetData>
    <row r="1" spans="1:7" ht="21.75" customHeight="1">
      <c r="A1" s="54" t="s">
        <v>216</v>
      </c>
    </row>
    <row r="2" spans="1:7" s="60" customFormat="1" ht="30" customHeight="1">
      <c r="A2" s="175" t="s">
        <v>217</v>
      </c>
      <c r="B2" s="175"/>
      <c r="C2" s="175"/>
      <c r="D2" s="175"/>
      <c r="E2" s="59"/>
      <c r="F2" s="59"/>
      <c r="G2" s="59"/>
    </row>
    <row r="3" spans="1:7" ht="21.75" customHeight="1">
      <c r="A3" s="58"/>
      <c r="B3" s="58"/>
      <c r="C3" s="58"/>
      <c r="D3" s="58" t="s">
        <v>1</v>
      </c>
      <c r="E3" s="57"/>
      <c r="F3" s="57"/>
      <c r="G3" s="57"/>
    </row>
    <row r="4" spans="1:7" ht="21.75" customHeight="1">
      <c r="A4" s="33" t="s">
        <v>212</v>
      </c>
      <c r="B4" s="33" t="s">
        <v>218</v>
      </c>
      <c r="C4" s="33" t="s">
        <v>219</v>
      </c>
      <c r="D4" s="33" t="s">
        <v>220</v>
      </c>
    </row>
    <row r="5" spans="1:7" ht="21.75" customHeight="1">
      <c r="A5" s="108" t="s">
        <v>286</v>
      </c>
      <c r="B5" s="39" t="s">
        <v>221</v>
      </c>
      <c r="C5" s="56">
        <f>C6+C8</f>
        <v>188300</v>
      </c>
      <c r="D5" s="56"/>
    </row>
    <row r="6" spans="1:7" ht="21.75" customHeight="1">
      <c r="A6" s="45" t="s">
        <v>222</v>
      </c>
      <c r="B6" s="37" t="s">
        <v>206</v>
      </c>
      <c r="C6" s="55">
        <f>14800+3600</f>
        <v>18400</v>
      </c>
      <c r="D6" s="55"/>
    </row>
    <row r="7" spans="1:7" ht="21.75" customHeight="1">
      <c r="A7" s="45" t="s">
        <v>223</v>
      </c>
      <c r="B7" s="37" t="s">
        <v>207</v>
      </c>
      <c r="C7" s="55">
        <v>3600</v>
      </c>
      <c r="D7" s="55"/>
    </row>
    <row r="8" spans="1:7" ht="21.75" customHeight="1">
      <c r="A8" s="45" t="s">
        <v>224</v>
      </c>
      <c r="B8" s="37" t="s">
        <v>225</v>
      </c>
      <c r="C8" s="55">
        <f>81200+88700</f>
        <v>169900</v>
      </c>
      <c r="D8" s="55"/>
    </row>
    <row r="9" spans="1:7" ht="21.75" customHeight="1">
      <c r="A9" s="45" t="s">
        <v>223</v>
      </c>
      <c r="B9" s="37" t="s">
        <v>208</v>
      </c>
      <c r="C9" s="55">
        <v>88700</v>
      </c>
      <c r="D9" s="55"/>
    </row>
    <row r="10" spans="1:7" ht="21.75" customHeight="1">
      <c r="A10" s="109" t="s">
        <v>287</v>
      </c>
      <c r="B10" s="37" t="s">
        <v>226</v>
      </c>
      <c r="C10" s="55">
        <f>C11+C12</f>
        <v>102650</v>
      </c>
      <c r="D10" s="55"/>
    </row>
    <row r="11" spans="1:7" ht="21.75" customHeight="1">
      <c r="A11" s="45" t="s">
        <v>222</v>
      </c>
      <c r="B11" s="37" t="s">
        <v>227</v>
      </c>
      <c r="C11" s="55">
        <v>4000</v>
      </c>
      <c r="D11" s="55"/>
    </row>
    <row r="12" spans="1:7" ht="21.75" customHeight="1">
      <c r="A12" s="45" t="s">
        <v>224</v>
      </c>
      <c r="B12" s="37" t="s">
        <v>228</v>
      </c>
      <c r="C12" s="55">
        <v>98650</v>
      </c>
      <c r="D12" s="55"/>
    </row>
    <row r="13" spans="1:7" ht="21.75" customHeight="1">
      <c r="A13" s="109" t="s">
        <v>288</v>
      </c>
      <c r="B13" s="37" t="s">
        <v>229</v>
      </c>
      <c r="C13" s="55">
        <v>43807.08</v>
      </c>
      <c r="D13" s="55"/>
    </row>
    <row r="14" spans="1:7" ht="21.75" customHeight="1">
      <c r="A14" s="45" t="s">
        <v>222</v>
      </c>
      <c r="B14" s="37" t="s">
        <v>230</v>
      </c>
      <c r="C14" s="55">
        <v>3239.14</v>
      </c>
      <c r="D14" s="55"/>
    </row>
    <row r="15" spans="1:7" ht="21.75" customHeight="1">
      <c r="A15" s="45" t="s">
        <v>224</v>
      </c>
      <c r="B15" s="37" t="s">
        <v>231</v>
      </c>
      <c r="C15" s="55">
        <f>C13-C14</f>
        <v>40567.94</v>
      </c>
      <c r="D15" s="55"/>
    </row>
    <row r="16" spans="1:7" ht="21.75" customHeight="1">
      <c r="A16" s="109" t="s">
        <v>289</v>
      </c>
      <c r="B16" s="37" t="s">
        <v>232</v>
      </c>
      <c r="C16" s="55">
        <v>135140</v>
      </c>
      <c r="D16" s="55"/>
    </row>
    <row r="17" spans="1:4" ht="21.75" customHeight="1">
      <c r="A17" s="45" t="s">
        <v>222</v>
      </c>
      <c r="B17" s="37" t="s">
        <v>233</v>
      </c>
      <c r="C17" s="55">
        <v>16500</v>
      </c>
      <c r="D17" s="55"/>
    </row>
    <row r="18" spans="1:4" ht="21.75" customHeight="1">
      <c r="A18" s="45" t="s">
        <v>234</v>
      </c>
      <c r="B18" s="45"/>
      <c r="C18" s="55">
        <v>14800</v>
      </c>
      <c r="D18" s="55"/>
    </row>
    <row r="19" spans="1:4" ht="21.75" customHeight="1">
      <c r="A19" s="45" t="s">
        <v>235</v>
      </c>
      <c r="B19" s="37" t="s">
        <v>236</v>
      </c>
      <c r="C19" s="55">
        <f>C17-C18</f>
        <v>1700</v>
      </c>
      <c r="D19" s="55"/>
    </row>
    <row r="20" spans="1:4" ht="21.75" customHeight="1">
      <c r="A20" s="45" t="s">
        <v>224</v>
      </c>
      <c r="B20" s="37" t="s">
        <v>237</v>
      </c>
      <c r="C20" s="55">
        <v>118640</v>
      </c>
      <c r="D20" s="55"/>
    </row>
    <row r="21" spans="1:4" ht="21.75" customHeight="1">
      <c r="A21" s="45" t="s">
        <v>234</v>
      </c>
      <c r="B21" s="45"/>
      <c r="C21" s="55">
        <v>106700</v>
      </c>
      <c r="D21" s="55"/>
    </row>
    <row r="22" spans="1:4" ht="21.75" customHeight="1">
      <c r="A22" s="45" t="s">
        <v>235</v>
      </c>
      <c r="B22" s="37" t="s">
        <v>238</v>
      </c>
      <c r="C22" s="55">
        <f>C20-C21</f>
        <v>11940</v>
      </c>
      <c r="D22" s="55"/>
    </row>
    <row r="23" spans="1:4" ht="21.75" customHeight="1">
      <c r="A23" s="109" t="s">
        <v>290</v>
      </c>
      <c r="B23" s="37" t="s">
        <v>239</v>
      </c>
      <c r="C23" s="55">
        <f>C24+C25</f>
        <v>46107.08</v>
      </c>
      <c r="D23" s="55"/>
    </row>
    <row r="24" spans="1:4" ht="21.75" customHeight="1">
      <c r="A24" s="45" t="s">
        <v>222</v>
      </c>
      <c r="B24" s="37" t="s">
        <v>240</v>
      </c>
      <c r="C24" s="55">
        <v>3539.14</v>
      </c>
      <c r="D24" s="55"/>
    </row>
    <row r="25" spans="1:4" ht="21.75" customHeight="1">
      <c r="A25" s="45" t="s">
        <v>224</v>
      </c>
      <c r="B25" s="37" t="s">
        <v>241</v>
      </c>
      <c r="C25" s="55">
        <v>42567.94</v>
      </c>
      <c r="D25" s="55"/>
    </row>
  </sheetData>
  <mergeCells count="1">
    <mergeCell ref="A2:D2"/>
  </mergeCells>
  <phoneticPr fontId="0" type="noConversion"/>
  <pageMargins left="0.75208338226859028" right="0.75208338226859028" top="0.99999998498150688" bottom="0.99999998498150688" header="0.49999999249075344" footer="0.49999999249075344"/>
  <pageSetup paperSize="9"/>
  <extLst>
    <ext uri="{2D9387EB-5337-4D45-933B-B4D357D02E09}">
      <gutter val="0.0" pos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zoomScale="90" zoomScaleNormal="90" workbookViewId="0">
      <selection activeCell="A6" sqref="A6"/>
    </sheetView>
  </sheetViews>
  <sheetFormatPr defaultColWidth="6.75" defaultRowHeight="21.95" customHeight="1"/>
  <cols>
    <col min="1" max="1" width="43.375" style="43" customWidth="1"/>
    <col min="2" max="5" width="17.625" style="43" customWidth="1"/>
    <col min="6" max="256" width="6.75" style="43"/>
    <col min="257" max="257" width="43.375" style="43" customWidth="1"/>
    <col min="258" max="261" width="17.625" style="43" customWidth="1"/>
    <col min="262" max="512" width="6.75" style="43"/>
    <col min="513" max="513" width="43.375" style="43" customWidth="1"/>
    <col min="514" max="517" width="17.625" style="43" customWidth="1"/>
    <col min="518" max="768" width="6.75" style="43"/>
    <col min="769" max="769" width="43.375" style="43" customWidth="1"/>
    <col min="770" max="773" width="17.625" style="43" customWidth="1"/>
    <col min="774" max="1024" width="6.75" style="43"/>
    <col min="1025" max="1025" width="43.375" style="43" customWidth="1"/>
    <col min="1026" max="1029" width="17.625" style="43" customWidth="1"/>
    <col min="1030" max="1280" width="6.75" style="43"/>
    <col min="1281" max="1281" width="43.375" style="43" customWidth="1"/>
    <col min="1282" max="1285" width="17.625" style="43" customWidth="1"/>
    <col min="1286" max="1536" width="6.75" style="43"/>
    <col min="1537" max="1537" width="43.375" style="43" customWidth="1"/>
    <col min="1538" max="1541" width="17.625" style="43" customWidth="1"/>
    <col min="1542" max="1792" width="6.75" style="43"/>
    <col min="1793" max="1793" width="43.375" style="43" customWidth="1"/>
    <col min="1794" max="1797" width="17.625" style="43" customWidth="1"/>
    <col min="1798" max="2048" width="6.75" style="43"/>
    <col min="2049" max="2049" width="43.375" style="43" customWidth="1"/>
    <col min="2050" max="2053" width="17.625" style="43" customWidth="1"/>
    <col min="2054" max="2304" width="6.75" style="43"/>
    <col min="2305" max="2305" width="43.375" style="43" customWidth="1"/>
    <col min="2306" max="2309" width="17.625" style="43" customWidth="1"/>
    <col min="2310" max="2560" width="6.75" style="43"/>
    <col min="2561" max="2561" width="43.375" style="43" customWidth="1"/>
    <col min="2562" max="2565" width="17.625" style="43" customWidth="1"/>
    <col min="2566" max="2816" width="6.75" style="43"/>
    <col min="2817" max="2817" width="43.375" style="43" customWidth="1"/>
    <col min="2818" max="2821" width="17.625" style="43" customWidth="1"/>
    <col min="2822" max="3072" width="6.75" style="43"/>
    <col min="3073" max="3073" width="43.375" style="43" customWidth="1"/>
    <col min="3074" max="3077" width="17.625" style="43" customWidth="1"/>
    <col min="3078" max="3328" width="6.75" style="43"/>
    <col min="3329" max="3329" width="43.375" style="43" customWidth="1"/>
    <col min="3330" max="3333" width="17.625" style="43" customWidth="1"/>
    <col min="3334" max="3584" width="6.75" style="43"/>
    <col min="3585" max="3585" width="43.375" style="43" customWidth="1"/>
    <col min="3586" max="3589" width="17.625" style="43" customWidth="1"/>
    <col min="3590" max="3840" width="6.75" style="43"/>
    <col min="3841" max="3841" width="43.375" style="43" customWidth="1"/>
    <col min="3842" max="3845" width="17.625" style="43" customWidth="1"/>
    <col min="3846" max="4096" width="6.75" style="43"/>
    <col min="4097" max="4097" width="43.375" style="43" customWidth="1"/>
    <col min="4098" max="4101" width="17.625" style="43" customWidth="1"/>
    <col min="4102" max="4352" width="6.75" style="43"/>
    <col min="4353" max="4353" width="43.375" style="43" customWidth="1"/>
    <col min="4354" max="4357" width="17.625" style="43" customWidth="1"/>
    <col min="4358" max="4608" width="6.75" style="43"/>
    <col min="4609" max="4609" width="43.375" style="43" customWidth="1"/>
    <col min="4610" max="4613" width="17.625" style="43" customWidth="1"/>
    <col min="4614" max="4864" width="6.75" style="43"/>
    <col min="4865" max="4865" width="43.375" style="43" customWidth="1"/>
    <col min="4866" max="4869" width="17.625" style="43" customWidth="1"/>
    <col min="4870" max="5120" width="6.75" style="43"/>
    <col min="5121" max="5121" width="43.375" style="43" customWidth="1"/>
    <col min="5122" max="5125" width="17.625" style="43" customWidth="1"/>
    <col min="5126" max="5376" width="6.75" style="43"/>
    <col min="5377" max="5377" width="43.375" style="43" customWidth="1"/>
    <col min="5378" max="5381" width="17.625" style="43" customWidth="1"/>
    <col min="5382" max="5632" width="6.75" style="43"/>
    <col min="5633" max="5633" width="43.375" style="43" customWidth="1"/>
    <col min="5634" max="5637" width="17.625" style="43" customWidth="1"/>
    <col min="5638" max="5888" width="6.75" style="43"/>
    <col min="5889" max="5889" width="43.375" style="43" customWidth="1"/>
    <col min="5890" max="5893" width="17.625" style="43" customWidth="1"/>
    <col min="5894" max="6144" width="6.75" style="43"/>
    <col min="6145" max="6145" width="43.375" style="43" customWidth="1"/>
    <col min="6146" max="6149" width="17.625" style="43" customWidth="1"/>
    <col min="6150" max="6400" width="6.75" style="43"/>
    <col min="6401" max="6401" width="43.375" style="43" customWidth="1"/>
    <col min="6402" max="6405" width="17.625" style="43" customWidth="1"/>
    <col min="6406" max="6656" width="6.75" style="43"/>
    <col min="6657" max="6657" width="43.375" style="43" customWidth="1"/>
    <col min="6658" max="6661" width="17.625" style="43" customWidth="1"/>
    <col min="6662" max="6912" width="6.75" style="43"/>
    <col min="6913" max="6913" width="43.375" style="43" customWidth="1"/>
    <col min="6914" max="6917" width="17.625" style="43" customWidth="1"/>
    <col min="6918" max="7168" width="6.75" style="43"/>
    <col min="7169" max="7169" width="43.375" style="43" customWidth="1"/>
    <col min="7170" max="7173" width="17.625" style="43" customWidth="1"/>
    <col min="7174" max="7424" width="6.75" style="43"/>
    <col min="7425" max="7425" width="43.375" style="43" customWidth="1"/>
    <col min="7426" max="7429" width="17.625" style="43" customWidth="1"/>
    <col min="7430" max="7680" width="6.75" style="43"/>
    <col min="7681" max="7681" width="43.375" style="43" customWidth="1"/>
    <col min="7682" max="7685" width="17.625" style="43" customWidth="1"/>
    <col min="7686" max="7936" width="6.75" style="43"/>
    <col min="7937" max="7937" width="43.375" style="43" customWidth="1"/>
    <col min="7938" max="7941" width="17.625" style="43" customWidth="1"/>
    <col min="7942" max="8192" width="6.75" style="43"/>
    <col min="8193" max="8193" width="43.375" style="43" customWidth="1"/>
    <col min="8194" max="8197" width="17.625" style="43" customWidth="1"/>
    <col min="8198" max="8448" width="6.75" style="43"/>
    <col min="8449" max="8449" width="43.375" style="43" customWidth="1"/>
    <col min="8450" max="8453" width="17.625" style="43" customWidth="1"/>
    <col min="8454" max="8704" width="6.75" style="43"/>
    <col min="8705" max="8705" width="43.375" style="43" customWidth="1"/>
    <col min="8706" max="8709" width="17.625" style="43" customWidth="1"/>
    <col min="8710" max="8960" width="6.75" style="43"/>
    <col min="8961" max="8961" width="43.375" style="43" customWidth="1"/>
    <col min="8962" max="8965" width="17.625" style="43" customWidth="1"/>
    <col min="8966" max="9216" width="6.75" style="43"/>
    <col min="9217" max="9217" width="43.375" style="43" customWidth="1"/>
    <col min="9218" max="9221" width="17.625" style="43" customWidth="1"/>
    <col min="9222" max="9472" width="6.75" style="43"/>
    <col min="9473" max="9473" width="43.375" style="43" customWidth="1"/>
    <col min="9474" max="9477" width="17.625" style="43" customWidth="1"/>
    <col min="9478" max="9728" width="6.75" style="43"/>
    <col min="9729" max="9729" width="43.375" style="43" customWidth="1"/>
    <col min="9730" max="9733" width="17.625" style="43" customWidth="1"/>
    <col min="9734" max="9984" width="6.75" style="43"/>
    <col min="9985" max="9985" width="43.375" style="43" customWidth="1"/>
    <col min="9986" max="9989" width="17.625" style="43" customWidth="1"/>
    <col min="9990" max="10240" width="6.75" style="43"/>
    <col min="10241" max="10241" width="43.375" style="43" customWidth="1"/>
    <col min="10242" max="10245" width="17.625" style="43" customWidth="1"/>
    <col min="10246" max="10496" width="6.75" style="43"/>
    <col min="10497" max="10497" width="43.375" style="43" customWidth="1"/>
    <col min="10498" max="10501" width="17.625" style="43" customWidth="1"/>
    <col min="10502" max="10752" width="6.75" style="43"/>
    <col min="10753" max="10753" width="43.375" style="43" customWidth="1"/>
    <col min="10754" max="10757" width="17.625" style="43" customWidth="1"/>
    <col min="10758" max="11008" width="6.75" style="43"/>
    <col min="11009" max="11009" width="43.375" style="43" customWidth="1"/>
    <col min="11010" max="11013" width="17.625" style="43" customWidth="1"/>
    <col min="11014" max="11264" width="6.75" style="43"/>
    <col min="11265" max="11265" width="43.375" style="43" customWidth="1"/>
    <col min="11266" max="11269" width="17.625" style="43" customWidth="1"/>
    <col min="11270" max="11520" width="6.75" style="43"/>
    <col min="11521" max="11521" width="43.375" style="43" customWidth="1"/>
    <col min="11522" max="11525" width="17.625" style="43" customWidth="1"/>
    <col min="11526" max="11776" width="6.75" style="43"/>
    <col min="11777" max="11777" width="43.375" style="43" customWidth="1"/>
    <col min="11778" max="11781" width="17.625" style="43" customWidth="1"/>
    <col min="11782" max="12032" width="6.75" style="43"/>
    <col min="12033" max="12033" width="43.375" style="43" customWidth="1"/>
    <col min="12034" max="12037" width="17.625" style="43" customWidth="1"/>
    <col min="12038" max="12288" width="6.75" style="43"/>
    <col min="12289" max="12289" width="43.375" style="43" customWidth="1"/>
    <col min="12290" max="12293" width="17.625" style="43" customWidth="1"/>
    <col min="12294" max="12544" width="6.75" style="43"/>
    <col min="12545" max="12545" width="43.375" style="43" customWidth="1"/>
    <col min="12546" max="12549" width="17.625" style="43" customWidth="1"/>
    <col min="12550" max="12800" width="6.75" style="43"/>
    <col min="12801" max="12801" width="43.375" style="43" customWidth="1"/>
    <col min="12802" max="12805" width="17.625" style="43" customWidth="1"/>
    <col min="12806" max="13056" width="6.75" style="43"/>
    <col min="13057" max="13057" width="43.375" style="43" customWidth="1"/>
    <col min="13058" max="13061" width="17.625" style="43" customWidth="1"/>
    <col min="13062" max="13312" width="6.75" style="43"/>
    <col min="13313" max="13313" width="43.375" style="43" customWidth="1"/>
    <col min="13314" max="13317" width="17.625" style="43" customWidth="1"/>
    <col min="13318" max="13568" width="6.75" style="43"/>
    <col min="13569" max="13569" width="43.375" style="43" customWidth="1"/>
    <col min="13570" max="13573" width="17.625" style="43" customWidth="1"/>
    <col min="13574" max="13824" width="6.75" style="43"/>
    <col min="13825" max="13825" width="43.375" style="43" customWidth="1"/>
    <col min="13826" max="13829" width="17.625" style="43" customWidth="1"/>
    <col min="13830" max="14080" width="6.75" style="43"/>
    <col min="14081" max="14081" width="43.375" style="43" customWidth="1"/>
    <col min="14082" max="14085" width="17.625" style="43" customWidth="1"/>
    <col min="14086" max="14336" width="6.75" style="43"/>
    <col min="14337" max="14337" width="43.375" style="43" customWidth="1"/>
    <col min="14338" max="14341" width="17.625" style="43" customWidth="1"/>
    <col min="14342" max="14592" width="6.75" style="43"/>
    <col min="14593" max="14593" width="43.375" style="43" customWidth="1"/>
    <col min="14594" max="14597" width="17.625" style="43" customWidth="1"/>
    <col min="14598" max="14848" width="6.75" style="43"/>
    <col min="14849" max="14849" width="43.375" style="43" customWidth="1"/>
    <col min="14850" max="14853" width="17.625" style="43" customWidth="1"/>
    <col min="14854" max="15104" width="6.75" style="43"/>
    <col min="15105" max="15105" width="43.375" style="43" customWidth="1"/>
    <col min="15106" max="15109" width="17.625" style="43" customWidth="1"/>
    <col min="15110" max="15360" width="6.75" style="43"/>
    <col min="15361" max="15361" width="43.375" style="43" customWidth="1"/>
    <col min="15362" max="15365" width="17.625" style="43" customWidth="1"/>
    <col min="15366" max="15616" width="6.75" style="43"/>
    <col min="15617" max="15617" width="43.375" style="43" customWidth="1"/>
    <col min="15618" max="15621" width="17.625" style="43" customWidth="1"/>
    <col min="15622" max="15872" width="6.75" style="43"/>
    <col min="15873" max="15873" width="43.375" style="43" customWidth="1"/>
    <col min="15874" max="15877" width="17.625" style="43" customWidth="1"/>
    <col min="15878" max="16128" width="6.75" style="43"/>
    <col min="16129" max="16129" width="43.375" style="43" customWidth="1"/>
    <col min="16130" max="16133" width="17.625" style="43" customWidth="1"/>
    <col min="16134" max="16384" width="6.75" style="43"/>
  </cols>
  <sheetData>
    <row r="1" spans="1:5" ht="21.75" customHeight="1">
      <c r="A1" s="42" t="s">
        <v>242</v>
      </c>
    </row>
    <row r="2" spans="1:5" ht="30" customHeight="1">
      <c r="A2" s="169" t="s">
        <v>291</v>
      </c>
      <c r="B2" s="169"/>
      <c r="C2" s="169"/>
      <c r="D2" s="169"/>
      <c r="E2" s="169"/>
    </row>
    <row r="3" spans="1:5" ht="21.75" customHeight="1">
      <c r="A3" s="41"/>
      <c r="B3" s="41"/>
      <c r="C3" s="41"/>
      <c r="D3" s="41"/>
      <c r="E3" s="41" t="s">
        <v>1</v>
      </c>
    </row>
    <row r="4" spans="1:5" s="53" customFormat="1" ht="21.75" customHeight="1">
      <c r="A4" s="33" t="s">
        <v>243</v>
      </c>
      <c r="B4" s="33" t="s">
        <v>205</v>
      </c>
      <c r="C4" s="33" t="s">
        <v>219</v>
      </c>
      <c r="D4" s="33" t="s">
        <v>220</v>
      </c>
      <c r="E4" s="33" t="s">
        <v>244</v>
      </c>
    </row>
    <row r="5" spans="1:5" ht="21.75" customHeight="1">
      <c r="A5" s="107" t="s">
        <v>292</v>
      </c>
      <c r="B5" s="33" t="s">
        <v>201</v>
      </c>
      <c r="C5" s="179">
        <f>C6+C7</f>
        <v>96000</v>
      </c>
      <c r="D5" s="51"/>
      <c r="E5" s="50"/>
    </row>
    <row r="6" spans="1:5" ht="21.75" customHeight="1">
      <c r="A6" s="49" t="s">
        <v>245</v>
      </c>
      <c r="B6" s="39" t="s">
        <v>206</v>
      </c>
      <c r="C6" s="187">
        <v>14800</v>
      </c>
      <c r="D6" s="48"/>
      <c r="E6" s="47"/>
    </row>
    <row r="7" spans="1:5" ht="21.75" customHeight="1">
      <c r="A7" s="45" t="s">
        <v>246</v>
      </c>
      <c r="B7" s="37" t="s">
        <v>207</v>
      </c>
      <c r="C7" s="188">
        <v>81200</v>
      </c>
      <c r="D7" s="46"/>
      <c r="E7" s="44"/>
    </row>
    <row r="8" spans="1:5" ht="21.75" customHeight="1">
      <c r="A8" s="109" t="s">
        <v>293</v>
      </c>
      <c r="B8" s="37" t="s">
        <v>204</v>
      </c>
      <c r="C8" s="189"/>
      <c r="D8" s="44"/>
      <c r="E8" s="44"/>
    </row>
    <row r="9" spans="1:5" ht="21.75" customHeight="1">
      <c r="A9" s="45" t="s">
        <v>245</v>
      </c>
      <c r="B9" s="37" t="s">
        <v>208</v>
      </c>
      <c r="C9" s="189">
        <v>0</v>
      </c>
      <c r="D9" s="44"/>
      <c r="E9" s="44"/>
    </row>
    <row r="10" spans="1:5" ht="21.75" customHeight="1">
      <c r="A10" s="45" t="s">
        <v>246</v>
      </c>
      <c r="B10" s="37" t="s">
        <v>209</v>
      </c>
      <c r="C10" s="189">
        <v>0</v>
      </c>
      <c r="D10" s="44"/>
      <c r="E10" s="44"/>
    </row>
    <row r="11" spans="1:5" ht="21.75" customHeight="1">
      <c r="A11" s="171"/>
      <c r="B11" s="171"/>
      <c r="C11" s="171"/>
      <c r="D11" s="171"/>
      <c r="E11" s="171"/>
    </row>
  </sheetData>
  <mergeCells count="2">
    <mergeCell ref="A2:E2"/>
    <mergeCell ref="A11:E11"/>
  </mergeCells>
  <phoneticPr fontId="0" type="noConversion"/>
  <pageMargins left="0.75208338226859028" right="0.75208338226859028" top="0.99999998498150688" bottom="0.99999998498150688" header="0.49999999249075344" footer="0.49999999249075344"/>
  <pageSetup paperSize="9"/>
  <extLst>
    <ext uri="{2D9387EB-5337-4D45-933B-B4D357D02E09}">
      <gutter val="0.0" pos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zoomScale="90" zoomScaleNormal="90" workbookViewId="0">
      <selection activeCell="F9" sqref="F9"/>
    </sheetView>
  </sheetViews>
  <sheetFormatPr defaultColWidth="17.625" defaultRowHeight="21.95" customHeight="1"/>
  <cols>
    <col min="1" max="1" width="20.625" style="43" customWidth="1"/>
    <col min="2" max="2" width="49.25" style="43" customWidth="1"/>
    <col min="3" max="3" width="46.125" style="43" customWidth="1"/>
    <col min="4" max="5" width="20.625" style="43" customWidth="1"/>
    <col min="6" max="256" width="17.625" style="43"/>
    <col min="257" max="261" width="20.625" style="43" customWidth="1"/>
    <col min="262" max="512" width="17.625" style="43"/>
    <col min="513" max="517" width="20.625" style="43" customWidth="1"/>
    <col min="518" max="768" width="17.625" style="43"/>
    <col min="769" max="773" width="20.625" style="43" customWidth="1"/>
    <col min="774" max="1024" width="17.625" style="43"/>
    <col min="1025" max="1029" width="20.625" style="43" customWidth="1"/>
    <col min="1030" max="1280" width="17.625" style="43"/>
    <col min="1281" max="1285" width="20.625" style="43" customWidth="1"/>
    <col min="1286" max="1536" width="17.625" style="43"/>
    <col min="1537" max="1541" width="20.625" style="43" customWidth="1"/>
    <col min="1542" max="1792" width="17.625" style="43"/>
    <col min="1793" max="1797" width="20.625" style="43" customWidth="1"/>
    <col min="1798" max="2048" width="17.625" style="43"/>
    <col min="2049" max="2053" width="20.625" style="43" customWidth="1"/>
    <col min="2054" max="2304" width="17.625" style="43"/>
    <col min="2305" max="2309" width="20.625" style="43" customWidth="1"/>
    <col min="2310" max="2560" width="17.625" style="43"/>
    <col min="2561" max="2565" width="20.625" style="43" customWidth="1"/>
    <col min="2566" max="2816" width="17.625" style="43"/>
    <col min="2817" max="2821" width="20.625" style="43" customWidth="1"/>
    <col min="2822" max="3072" width="17.625" style="43"/>
    <col min="3073" max="3077" width="20.625" style="43" customWidth="1"/>
    <col min="3078" max="3328" width="17.625" style="43"/>
    <col min="3329" max="3333" width="20.625" style="43" customWidth="1"/>
    <col min="3334" max="3584" width="17.625" style="43"/>
    <col min="3585" max="3589" width="20.625" style="43" customWidth="1"/>
    <col min="3590" max="3840" width="17.625" style="43"/>
    <col min="3841" max="3845" width="20.625" style="43" customWidth="1"/>
    <col min="3846" max="4096" width="17.625" style="43"/>
    <col min="4097" max="4101" width="20.625" style="43" customWidth="1"/>
    <col min="4102" max="4352" width="17.625" style="43"/>
    <col min="4353" max="4357" width="20.625" style="43" customWidth="1"/>
    <col min="4358" max="4608" width="17.625" style="43"/>
    <col min="4609" max="4613" width="20.625" style="43" customWidth="1"/>
    <col min="4614" max="4864" width="17.625" style="43"/>
    <col min="4865" max="4869" width="20.625" style="43" customWidth="1"/>
    <col min="4870" max="5120" width="17.625" style="43"/>
    <col min="5121" max="5125" width="20.625" style="43" customWidth="1"/>
    <col min="5126" max="5376" width="17.625" style="43"/>
    <col min="5377" max="5381" width="20.625" style="43" customWidth="1"/>
    <col min="5382" max="5632" width="17.625" style="43"/>
    <col min="5633" max="5637" width="20.625" style="43" customWidth="1"/>
    <col min="5638" max="5888" width="17.625" style="43"/>
    <col min="5889" max="5893" width="20.625" style="43" customWidth="1"/>
    <col min="5894" max="6144" width="17.625" style="43"/>
    <col min="6145" max="6149" width="20.625" style="43" customWidth="1"/>
    <col min="6150" max="6400" width="17.625" style="43"/>
    <col min="6401" max="6405" width="20.625" style="43" customWidth="1"/>
    <col min="6406" max="6656" width="17.625" style="43"/>
    <col min="6657" max="6661" width="20.625" style="43" customWidth="1"/>
    <col min="6662" max="6912" width="17.625" style="43"/>
    <col min="6913" max="6917" width="20.625" style="43" customWidth="1"/>
    <col min="6918" max="7168" width="17.625" style="43"/>
    <col min="7169" max="7173" width="20.625" style="43" customWidth="1"/>
    <col min="7174" max="7424" width="17.625" style="43"/>
    <col min="7425" max="7429" width="20.625" style="43" customWidth="1"/>
    <col min="7430" max="7680" width="17.625" style="43"/>
    <col min="7681" max="7685" width="20.625" style="43" customWidth="1"/>
    <col min="7686" max="7936" width="17.625" style="43"/>
    <col min="7937" max="7941" width="20.625" style="43" customWidth="1"/>
    <col min="7942" max="8192" width="17.625" style="43"/>
    <col min="8193" max="8197" width="20.625" style="43" customWidth="1"/>
    <col min="8198" max="8448" width="17.625" style="43"/>
    <col min="8449" max="8453" width="20.625" style="43" customWidth="1"/>
    <col min="8454" max="8704" width="17.625" style="43"/>
    <col min="8705" max="8709" width="20.625" style="43" customWidth="1"/>
    <col min="8710" max="8960" width="17.625" style="43"/>
    <col min="8961" max="8965" width="20.625" style="43" customWidth="1"/>
    <col min="8966" max="9216" width="17.625" style="43"/>
    <col min="9217" max="9221" width="20.625" style="43" customWidth="1"/>
    <col min="9222" max="9472" width="17.625" style="43"/>
    <col min="9473" max="9477" width="20.625" style="43" customWidth="1"/>
    <col min="9478" max="9728" width="17.625" style="43"/>
    <col min="9729" max="9733" width="20.625" style="43" customWidth="1"/>
    <col min="9734" max="9984" width="17.625" style="43"/>
    <col min="9985" max="9989" width="20.625" style="43" customWidth="1"/>
    <col min="9990" max="10240" width="17.625" style="43"/>
    <col min="10241" max="10245" width="20.625" style="43" customWidth="1"/>
    <col min="10246" max="10496" width="17.625" style="43"/>
    <col min="10497" max="10501" width="20.625" style="43" customWidth="1"/>
    <col min="10502" max="10752" width="17.625" style="43"/>
    <col min="10753" max="10757" width="20.625" style="43" customWidth="1"/>
    <col min="10758" max="11008" width="17.625" style="43"/>
    <col min="11009" max="11013" width="20.625" style="43" customWidth="1"/>
    <col min="11014" max="11264" width="17.625" style="43"/>
    <col min="11265" max="11269" width="20.625" style="43" customWidth="1"/>
    <col min="11270" max="11520" width="17.625" style="43"/>
    <col min="11521" max="11525" width="20.625" style="43" customWidth="1"/>
    <col min="11526" max="11776" width="17.625" style="43"/>
    <col min="11777" max="11781" width="20.625" style="43" customWidth="1"/>
    <col min="11782" max="12032" width="17.625" style="43"/>
    <col min="12033" max="12037" width="20.625" style="43" customWidth="1"/>
    <col min="12038" max="12288" width="17.625" style="43"/>
    <col min="12289" max="12293" width="20.625" style="43" customWidth="1"/>
    <col min="12294" max="12544" width="17.625" style="43"/>
    <col min="12545" max="12549" width="20.625" style="43" customWidth="1"/>
    <col min="12550" max="12800" width="17.625" style="43"/>
    <col min="12801" max="12805" width="20.625" style="43" customWidth="1"/>
    <col min="12806" max="13056" width="17.625" style="43"/>
    <col min="13057" max="13061" width="20.625" style="43" customWidth="1"/>
    <col min="13062" max="13312" width="17.625" style="43"/>
    <col min="13313" max="13317" width="20.625" style="43" customWidth="1"/>
    <col min="13318" max="13568" width="17.625" style="43"/>
    <col min="13569" max="13573" width="20.625" style="43" customWidth="1"/>
    <col min="13574" max="13824" width="17.625" style="43"/>
    <col min="13825" max="13829" width="20.625" style="43" customWidth="1"/>
    <col min="13830" max="14080" width="17.625" style="43"/>
    <col min="14081" max="14085" width="20.625" style="43" customWidth="1"/>
    <col min="14086" max="14336" width="17.625" style="43"/>
    <col min="14337" max="14341" width="20.625" style="43" customWidth="1"/>
    <col min="14342" max="14592" width="17.625" style="43"/>
    <col min="14593" max="14597" width="20.625" style="43" customWidth="1"/>
    <col min="14598" max="14848" width="17.625" style="43"/>
    <col min="14849" max="14853" width="20.625" style="43" customWidth="1"/>
    <col min="14854" max="15104" width="17.625" style="43"/>
    <col min="15105" max="15109" width="20.625" style="43" customWidth="1"/>
    <col min="15110" max="15360" width="17.625" style="43"/>
    <col min="15361" max="15365" width="20.625" style="43" customWidth="1"/>
    <col min="15366" max="15616" width="17.625" style="43"/>
    <col min="15617" max="15621" width="20.625" style="43" customWidth="1"/>
    <col min="15622" max="15872" width="17.625" style="43"/>
    <col min="15873" max="15877" width="20.625" style="43" customWidth="1"/>
    <col min="15878" max="16128" width="17.625" style="43"/>
    <col min="16129" max="16133" width="20.625" style="43" customWidth="1"/>
    <col min="16134" max="16384" width="17.625" style="43"/>
  </cols>
  <sheetData>
    <row r="1" spans="1:5" ht="21.75" customHeight="1">
      <c r="A1" s="42" t="s">
        <v>247</v>
      </c>
    </row>
    <row r="2" spans="1:5" ht="30" customHeight="1">
      <c r="A2" s="169" t="s">
        <v>294</v>
      </c>
      <c r="B2" s="169"/>
      <c r="C2" s="169"/>
      <c r="D2" s="169"/>
      <c r="E2" s="169"/>
    </row>
    <row r="3" spans="1:5" ht="21.75" customHeight="1">
      <c r="A3" s="41"/>
      <c r="B3" s="41"/>
      <c r="C3" s="41"/>
      <c r="D3" s="41"/>
      <c r="E3" s="41" t="s">
        <v>1</v>
      </c>
    </row>
    <row r="4" spans="1:5" ht="21.75" customHeight="1">
      <c r="A4" s="191" t="s">
        <v>248</v>
      </c>
      <c r="B4" s="191" t="s">
        <v>140</v>
      </c>
      <c r="C4" s="191" t="s">
        <v>249</v>
      </c>
      <c r="D4" s="191" t="s">
        <v>250</v>
      </c>
      <c r="E4" s="191" t="s">
        <v>251</v>
      </c>
    </row>
    <row r="5" spans="1:5" ht="21.75" customHeight="1">
      <c r="A5" s="190">
        <v>1</v>
      </c>
      <c r="B5" s="192" t="s">
        <v>344</v>
      </c>
      <c r="C5" s="192" t="s">
        <v>345</v>
      </c>
      <c r="D5" s="192" t="s">
        <v>346</v>
      </c>
      <c r="E5" s="193">
        <v>1000</v>
      </c>
    </row>
    <row r="6" spans="1:5" ht="21.75" customHeight="1">
      <c r="A6" s="190">
        <v>2</v>
      </c>
      <c r="B6" s="192" t="s">
        <v>347</v>
      </c>
      <c r="C6" s="192" t="s">
        <v>348</v>
      </c>
      <c r="D6" s="192" t="s">
        <v>346</v>
      </c>
      <c r="E6" s="193">
        <v>500</v>
      </c>
    </row>
    <row r="7" spans="1:5" ht="21.75" customHeight="1">
      <c r="A7" s="190">
        <v>3</v>
      </c>
      <c r="B7" s="192" t="s">
        <v>349</v>
      </c>
      <c r="C7" s="192" t="s">
        <v>350</v>
      </c>
      <c r="D7" s="192" t="s">
        <v>346</v>
      </c>
      <c r="E7" s="193">
        <v>200</v>
      </c>
    </row>
    <row r="8" spans="1:5" ht="21.75" customHeight="1">
      <c r="A8" s="190">
        <v>4</v>
      </c>
      <c r="B8" s="192" t="s">
        <v>351</v>
      </c>
      <c r="C8" s="192" t="s">
        <v>350</v>
      </c>
      <c r="D8" s="192" t="s">
        <v>346</v>
      </c>
      <c r="E8" s="193">
        <v>200</v>
      </c>
    </row>
    <row r="9" spans="1:5" ht="21.75" customHeight="1">
      <c r="A9" s="190">
        <v>5</v>
      </c>
      <c r="B9" s="192" t="s">
        <v>352</v>
      </c>
      <c r="C9" s="192" t="s">
        <v>353</v>
      </c>
      <c r="D9" s="192" t="s">
        <v>346</v>
      </c>
      <c r="E9" s="193">
        <v>300</v>
      </c>
    </row>
    <row r="10" spans="1:5" ht="21.75" customHeight="1">
      <c r="A10" s="190">
        <v>6</v>
      </c>
      <c r="B10" s="192" t="s">
        <v>354</v>
      </c>
      <c r="C10" s="192" t="s">
        <v>350</v>
      </c>
      <c r="D10" s="192" t="s">
        <v>346</v>
      </c>
      <c r="E10" s="193">
        <v>2000</v>
      </c>
    </row>
    <row r="11" spans="1:5" ht="21.75" customHeight="1">
      <c r="A11" s="190">
        <v>7</v>
      </c>
      <c r="B11" s="192" t="s">
        <v>355</v>
      </c>
      <c r="C11" s="192" t="s">
        <v>356</v>
      </c>
      <c r="D11" s="192" t="s">
        <v>346</v>
      </c>
      <c r="E11" s="193">
        <v>300</v>
      </c>
    </row>
    <row r="12" spans="1:5" ht="21.75" customHeight="1">
      <c r="A12" s="190">
        <v>8</v>
      </c>
      <c r="B12" s="192" t="s">
        <v>357</v>
      </c>
      <c r="C12" s="192" t="s">
        <v>350</v>
      </c>
      <c r="D12" s="192" t="s">
        <v>346</v>
      </c>
      <c r="E12" s="193">
        <v>200</v>
      </c>
    </row>
    <row r="13" spans="1:5" ht="21.75" customHeight="1">
      <c r="A13" s="190">
        <v>9</v>
      </c>
      <c r="B13" s="192" t="s">
        <v>358</v>
      </c>
      <c r="C13" s="192" t="s">
        <v>353</v>
      </c>
      <c r="D13" s="192" t="s">
        <v>346</v>
      </c>
      <c r="E13" s="193">
        <v>500</v>
      </c>
    </row>
    <row r="14" spans="1:5" ht="21.75" customHeight="1">
      <c r="A14" s="190">
        <v>10</v>
      </c>
      <c r="B14" s="192" t="s">
        <v>359</v>
      </c>
      <c r="C14" s="192" t="s">
        <v>356</v>
      </c>
      <c r="D14" s="192" t="s">
        <v>346</v>
      </c>
      <c r="E14" s="193">
        <v>300</v>
      </c>
    </row>
    <row r="15" spans="1:5" ht="21.95" customHeight="1">
      <c r="A15" s="190">
        <v>11</v>
      </c>
      <c r="B15" s="192" t="s">
        <v>360</v>
      </c>
      <c r="C15" s="192" t="s">
        <v>350</v>
      </c>
      <c r="D15" s="192" t="s">
        <v>346</v>
      </c>
      <c r="E15" s="193">
        <v>200</v>
      </c>
    </row>
    <row r="16" spans="1:5" ht="21.95" customHeight="1">
      <c r="A16" s="190">
        <v>12</v>
      </c>
      <c r="B16" s="192" t="s">
        <v>361</v>
      </c>
      <c r="C16" s="192" t="s">
        <v>362</v>
      </c>
      <c r="D16" s="192" t="s">
        <v>363</v>
      </c>
      <c r="E16" s="193">
        <v>4100</v>
      </c>
    </row>
    <row r="17" spans="1:5" ht="21.95" customHeight="1">
      <c r="A17" s="190">
        <v>13</v>
      </c>
      <c r="B17" s="192" t="s">
        <v>364</v>
      </c>
      <c r="C17" s="192" t="s">
        <v>348</v>
      </c>
      <c r="D17" s="192" t="s">
        <v>363</v>
      </c>
      <c r="E17" s="193">
        <v>4000</v>
      </c>
    </row>
    <row r="18" spans="1:5" ht="21.95" customHeight="1">
      <c r="A18" s="190">
        <v>14</v>
      </c>
      <c r="B18" s="192" t="s">
        <v>365</v>
      </c>
      <c r="C18" s="192" t="s">
        <v>353</v>
      </c>
      <c r="D18" s="192" t="s">
        <v>363</v>
      </c>
      <c r="E18" s="193">
        <v>900</v>
      </c>
    </row>
    <row r="19" spans="1:5" ht="21.95" customHeight="1">
      <c r="A19" s="190">
        <v>15</v>
      </c>
      <c r="B19" s="192" t="s">
        <v>366</v>
      </c>
      <c r="C19" s="192" t="s">
        <v>350</v>
      </c>
      <c r="D19" s="192" t="s">
        <v>363</v>
      </c>
      <c r="E19" s="193">
        <v>30000</v>
      </c>
    </row>
    <row r="20" spans="1:5" ht="21.95" customHeight="1">
      <c r="A20" s="190">
        <v>16</v>
      </c>
      <c r="B20" s="192" t="s">
        <v>367</v>
      </c>
      <c r="C20" s="192" t="s">
        <v>350</v>
      </c>
      <c r="D20" s="192" t="s">
        <v>363</v>
      </c>
      <c r="E20" s="193">
        <v>30000</v>
      </c>
    </row>
  </sheetData>
  <mergeCells count="1">
    <mergeCell ref="A2:E2"/>
  </mergeCells>
  <phoneticPr fontId="0" type="noConversion"/>
  <pageMargins left="0.75208338226859028" right="0.75208338226859028" top="0.99999998498150688" bottom="0.99999998498150688" header="0.49999999249075344" footer="0.49999999249075344"/>
  <pageSetup paperSize="9"/>
  <extLst>
    <ext uri="{2D9387EB-5337-4D45-933B-B4D357D02E09}">
      <gutter val="0.0" pos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zoomScale="90" zoomScaleNormal="90" workbookViewId="0">
      <selection activeCell="B20" sqref="B20"/>
    </sheetView>
  </sheetViews>
  <sheetFormatPr defaultColWidth="6.75" defaultRowHeight="21.95" customHeight="1"/>
  <cols>
    <col min="1" max="2" width="52.625" style="43" customWidth="1"/>
    <col min="3" max="3" width="14.875" style="30" customWidth="1"/>
    <col min="4" max="256" width="6.75" style="30"/>
    <col min="257" max="258" width="52.625" style="30" customWidth="1"/>
    <col min="259" max="259" width="14.875" style="30" customWidth="1"/>
    <col min="260" max="512" width="6.75" style="30"/>
    <col min="513" max="514" width="52.625" style="30" customWidth="1"/>
    <col min="515" max="515" width="14.875" style="30" customWidth="1"/>
    <col min="516" max="768" width="6.75" style="30"/>
    <col min="769" max="770" width="52.625" style="30" customWidth="1"/>
    <col min="771" max="771" width="14.875" style="30" customWidth="1"/>
    <col min="772" max="1024" width="6.75" style="30"/>
    <col min="1025" max="1026" width="52.625" style="30" customWidth="1"/>
    <col min="1027" max="1027" width="14.875" style="30" customWidth="1"/>
    <col min="1028" max="1280" width="6.75" style="30"/>
    <col min="1281" max="1282" width="52.625" style="30" customWidth="1"/>
    <col min="1283" max="1283" width="14.875" style="30" customWidth="1"/>
    <col min="1284" max="1536" width="6.75" style="30"/>
    <col min="1537" max="1538" width="52.625" style="30" customWidth="1"/>
    <col min="1539" max="1539" width="14.875" style="30" customWidth="1"/>
    <col min="1540" max="1792" width="6.75" style="30"/>
    <col min="1793" max="1794" width="52.625" style="30" customWidth="1"/>
    <col min="1795" max="1795" width="14.875" style="30" customWidth="1"/>
    <col min="1796" max="2048" width="6.75" style="30"/>
    <col min="2049" max="2050" width="52.625" style="30" customWidth="1"/>
    <col min="2051" max="2051" width="14.875" style="30" customWidth="1"/>
    <col min="2052" max="2304" width="6.75" style="30"/>
    <col min="2305" max="2306" width="52.625" style="30" customWidth="1"/>
    <col min="2307" max="2307" width="14.875" style="30" customWidth="1"/>
    <col min="2308" max="2560" width="6.75" style="30"/>
    <col min="2561" max="2562" width="52.625" style="30" customWidth="1"/>
    <col min="2563" max="2563" width="14.875" style="30" customWidth="1"/>
    <col min="2564" max="2816" width="6.75" style="30"/>
    <col min="2817" max="2818" width="52.625" style="30" customWidth="1"/>
    <col min="2819" max="2819" width="14.875" style="30" customWidth="1"/>
    <col min="2820" max="3072" width="6.75" style="30"/>
    <col min="3073" max="3074" width="52.625" style="30" customWidth="1"/>
    <col min="3075" max="3075" width="14.875" style="30" customWidth="1"/>
    <col min="3076" max="3328" width="6.75" style="30"/>
    <col min="3329" max="3330" width="52.625" style="30" customWidth="1"/>
    <col min="3331" max="3331" width="14.875" style="30" customWidth="1"/>
    <col min="3332" max="3584" width="6.75" style="30"/>
    <col min="3585" max="3586" width="52.625" style="30" customWidth="1"/>
    <col min="3587" max="3587" width="14.875" style="30" customWidth="1"/>
    <col min="3588" max="3840" width="6.75" style="30"/>
    <col min="3841" max="3842" width="52.625" style="30" customWidth="1"/>
    <col min="3843" max="3843" width="14.875" style="30" customWidth="1"/>
    <col min="3844" max="4096" width="6.75" style="30"/>
    <col min="4097" max="4098" width="52.625" style="30" customWidth="1"/>
    <col min="4099" max="4099" width="14.875" style="30" customWidth="1"/>
    <col min="4100" max="4352" width="6.75" style="30"/>
    <col min="4353" max="4354" width="52.625" style="30" customWidth="1"/>
    <col min="4355" max="4355" width="14.875" style="30" customWidth="1"/>
    <col min="4356" max="4608" width="6.75" style="30"/>
    <col min="4609" max="4610" width="52.625" style="30" customWidth="1"/>
    <col min="4611" max="4611" width="14.875" style="30" customWidth="1"/>
    <col min="4612" max="4864" width="6.75" style="30"/>
    <col min="4865" max="4866" width="52.625" style="30" customWidth="1"/>
    <col min="4867" max="4867" width="14.875" style="30" customWidth="1"/>
    <col min="4868" max="5120" width="6.75" style="30"/>
    <col min="5121" max="5122" width="52.625" style="30" customWidth="1"/>
    <col min="5123" max="5123" width="14.875" style="30" customWidth="1"/>
    <col min="5124" max="5376" width="6.75" style="30"/>
    <col min="5377" max="5378" width="52.625" style="30" customWidth="1"/>
    <col min="5379" max="5379" width="14.875" style="30" customWidth="1"/>
    <col min="5380" max="5632" width="6.75" style="30"/>
    <col min="5633" max="5634" width="52.625" style="30" customWidth="1"/>
    <col min="5635" max="5635" width="14.875" style="30" customWidth="1"/>
    <col min="5636" max="5888" width="6.75" style="30"/>
    <col min="5889" max="5890" width="52.625" style="30" customWidth="1"/>
    <col min="5891" max="5891" width="14.875" style="30" customWidth="1"/>
    <col min="5892" max="6144" width="6.75" style="30"/>
    <col min="6145" max="6146" width="52.625" style="30" customWidth="1"/>
    <col min="6147" max="6147" width="14.875" style="30" customWidth="1"/>
    <col min="6148" max="6400" width="6.75" style="30"/>
    <col min="6401" max="6402" width="52.625" style="30" customWidth="1"/>
    <col min="6403" max="6403" width="14.875" style="30" customWidth="1"/>
    <col min="6404" max="6656" width="6.75" style="30"/>
    <col min="6657" max="6658" width="52.625" style="30" customWidth="1"/>
    <col min="6659" max="6659" width="14.875" style="30" customWidth="1"/>
    <col min="6660" max="6912" width="6.75" style="30"/>
    <col min="6913" max="6914" width="52.625" style="30" customWidth="1"/>
    <col min="6915" max="6915" width="14.875" style="30" customWidth="1"/>
    <col min="6916" max="7168" width="6.75" style="30"/>
    <col min="7169" max="7170" width="52.625" style="30" customWidth="1"/>
    <col min="7171" max="7171" width="14.875" style="30" customWidth="1"/>
    <col min="7172" max="7424" width="6.75" style="30"/>
    <col min="7425" max="7426" width="52.625" style="30" customWidth="1"/>
    <col min="7427" max="7427" width="14.875" style="30" customWidth="1"/>
    <col min="7428" max="7680" width="6.75" style="30"/>
    <col min="7681" max="7682" width="52.625" style="30" customWidth="1"/>
    <col min="7683" max="7683" width="14.875" style="30" customWidth="1"/>
    <col min="7684" max="7936" width="6.75" style="30"/>
    <col min="7937" max="7938" width="52.625" style="30" customWidth="1"/>
    <col min="7939" max="7939" width="14.875" style="30" customWidth="1"/>
    <col min="7940" max="8192" width="6.75" style="30"/>
    <col min="8193" max="8194" width="52.625" style="30" customWidth="1"/>
    <col min="8195" max="8195" width="14.875" style="30" customWidth="1"/>
    <col min="8196" max="8448" width="6.75" style="30"/>
    <col min="8449" max="8450" width="52.625" style="30" customWidth="1"/>
    <col min="8451" max="8451" width="14.875" style="30" customWidth="1"/>
    <col min="8452" max="8704" width="6.75" style="30"/>
    <col min="8705" max="8706" width="52.625" style="30" customWidth="1"/>
    <col min="8707" max="8707" width="14.875" style="30" customWidth="1"/>
    <col min="8708" max="8960" width="6.75" style="30"/>
    <col min="8961" max="8962" width="52.625" style="30" customWidth="1"/>
    <col min="8963" max="8963" width="14.875" style="30" customWidth="1"/>
    <col min="8964" max="9216" width="6.75" style="30"/>
    <col min="9217" max="9218" width="52.625" style="30" customWidth="1"/>
    <col min="9219" max="9219" width="14.875" style="30" customWidth="1"/>
    <col min="9220" max="9472" width="6.75" style="30"/>
    <col min="9473" max="9474" width="52.625" style="30" customWidth="1"/>
    <col min="9475" max="9475" width="14.875" style="30" customWidth="1"/>
    <col min="9476" max="9728" width="6.75" style="30"/>
    <col min="9729" max="9730" width="52.625" style="30" customWidth="1"/>
    <col min="9731" max="9731" width="14.875" style="30" customWidth="1"/>
    <col min="9732" max="9984" width="6.75" style="30"/>
    <col min="9985" max="9986" width="52.625" style="30" customWidth="1"/>
    <col min="9987" max="9987" width="14.875" style="30" customWidth="1"/>
    <col min="9988" max="10240" width="6.75" style="30"/>
    <col min="10241" max="10242" width="52.625" style="30" customWidth="1"/>
    <col min="10243" max="10243" width="14.875" style="30" customWidth="1"/>
    <col min="10244" max="10496" width="6.75" style="30"/>
    <col min="10497" max="10498" width="52.625" style="30" customWidth="1"/>
    <col min="10499" max="10499" width="14.875" style="30" customWidth="1"/>
    <col min="10500" max="10752" width="6.75" style="30"/>
    <col min="10753" max="10754" width="52.625" style="30" customWidth="1"/>
    <col min="10755" max="10755" width="14.875" style="30" customWidth="1"/>
    <col min="10756" max="11008" width="6.75" style="30"/>
    <col min="11009" max="11010" width="52.625" style="30" customWidth="1"/>
    <col min="11011" max="11011" width="14.875" style="30" customWidth="1"/>
    <col min="11012" max="11264" width="6.75" style="30"/>
    <col min="11265" max="11266" width="52.625" style="30" customWidth="1"/>
    <col min="11267" max="11267" width="14.875" style="30" customWidth="1"/>
    <col min="11268" max="11520" width="6.75" style="30"/>
    <col min="11521" max="11522" width="52.625" style="30" customWidth="1"/>
    <col min="11523" max="11523" width="14.875" style="30" customWidth="1"/>
    <col min="11524" max="11776" width="6.75" style="30"/>
    <col min="11777" max="11778" width="52.625" style="30" customWidth="1"/>
    <col min="11779" max="11779" width="14.875" style="30" customWidth="1"/>
    <col min="11780" max="12032" width="6.75" style="30"/>
    <col min="12033" max="12034" width="52.625" style="30" customWidth="1"/>
    <col min="12035" max="12035" width="14.875" style="30" customWidth="1"/>
    <col min="12036" max="12288" width="6.75" style="30"/>
    <col min="12289" max="12290" width="52.625" style="30" customWidth="1"/>
    <col min="12291" max="12291" width="14.875" style="30" customWidth="1"/>
    <col min="12292" max="12544" width="6.75" style="30"/>
    <col min="12545" max="12546" width="52.625" style="30" customWidth="1"/>
    <col min="12547" max="12547" width="14.875" style="30" customWidth="1"/>
    <col min="12548" max="12800" width="6.75" style="30"/>
    <col min="12801" max="12802" width="52.625" style="30" customWidth="1"/>
    <col min="12803" max="12803" width="14.875" style="30" customWidth="1"/>
    <col min="12804" max="13056" width="6.75" style="30"/>
    <col min="13057" max="13058" width="52.625" style="30" customWidth="1"/>
    <col min="13059" max="13059" width="14.875" style="30" customWidth="1"/>
    <col min="13060" max="13312" width="6.75" style="30"/>
    <col min="13313" max="13314" width="52.625" style="30" customWidth="1"/>
    <col min="13315" max="13315" width="14.875" style="30" customWidth="1"/>
    <col min="13316" max="13568" width="6.75" style="30"/>
    <col min="13569" max="13570" width="52.625" style="30" customWidth="1"/>
    <col min="13571" max="13571" width="14.875" style="30" customWidth="1"/>
    <col min="13572" max="13824" width="6.75" style="30"/>
    <col min="13825" max="13826" width="52.625" style="30" customWidth="1"/>
    <col min="13827" max="13827" width="14.875" style="30" customWidth="1"/>
    <col min="13828" max="14080" width="6.75" style="30"/>
    <col min="14081" max="14082" width="52.625" style="30" customWidth="1"/>
    <col min="14083" max="14083" width="14.875" style="30" customWidth="1"/>
    <col min="14084" max="14336" width="6.75" style="30"/>
    <col min="14337" max="14338" width="52.625" style="30" customWidth="1"/>
    <col min="14339" max="14339" width="14.875" style="30" customWidth="1"/>
    <col min="14340" max="14592" width="6.75" style="30"/>
    <col min="14593" max="14594" width="52.625" style="30" customWidth="1"/>
    <col min="14595" max="14595" width="14.875" style="30" customWidth="1"/>
    <col min="14596" max="14848" width="6.75" style="30"/>
    <col min="14849" max="14850" width="52.625" style="30" customWidth="1"/>
    <col min="14851" max="14851" width="14.875" style="30" customWidth="1"/>
    <col min="14852" max="15104" width="6.75" style="30"/>
    <col min="15105" max="15106" width="52.625" style="30" customWidth="1"/>
    <col min="15107" max="15107" width="14.875" style="30" customWidth="1"/>
    <col min="15108" max="15360" width="6.75" style="30"/>
    <col min="15361" max="15362" width="52.625" style="30" customWidth="1"/>
    <col min="15363" max="15363" width="14.875" style="30" customWidth="1"/>
    <col min="15364" max="15616" width="6.75" style="30"/>
    <col min="15617" max="15618" width="52.625" style="30" customWidth="1"/>
    <col min="15619" max="15619" width="14.875" style="30" customWidth="1"/>
    <col min="15620" max="15872" width="6.75" style="30"/>
    <col min="15873" max="15874" width="52.625" style="30" customWidth="1"/>
    <col min="15875" max="15875" width="14.875" style="30" customWidth="1"/>
    <col min="15876" max="16128" width="6.75" style="30"/>
    <col min="16129" max="16130" width="52.625" style="30" customWidth="1"/>
    <col min="16131" max="16131" width="14.875" style="30" customWidth="1"/>
    <col min="16132" max="16384" width="6.75" style="30"/>
  </cols>
  <sheetData>
    <row r="1" spans="1:7" ht="21.75" customHeight="1">
      <c r="A1" s="42" t="s">
        <v>252</v>
      </c>
    </row>
    <row r="2" spans="1:7" ht="30" customHeight="1">
      <c r="A2" s="169" t="s">
        <v>295</v>
      </c>
      <c r="B2" s="169"/>
      <c r="C2" s="40"/>
      <c r="D2" s="40"/>
      <c r="E2" s="40"/>
      <c r="F2" s="40"/>
      <c r="G2" s="40"/>
    </row>
    <row r="3" spans="1:7" ht="21.75" customHeight="1">
      <c r="A3" s="41"/>
      <c r="B3" s="41" t="s">
        <v>1</v>
      </c>
      <c r="C3" s="40"/>
      <c r="D3" s="40"/>
      <c r="E3" s="40"/>
      <c r="F3" s="40"/>
      <c r="G3" s="40"/>
    </row>
    <row r="4" spans="1:7" ht="21.75" customHeight="1">
      <c r="A4" s="33" t="s">
        <v>253</v>
      </c>
      <c r="B4" s="33" t="s">
        <v>254</v>
      </c>
    </row>
    <row r="5" spans="1:7" ht="21.75" customHeight="1">
      <c r="A5" s="39" t="s">
        <v>255</v>
      </c>
      <c r="B5" s="38"/>
    </row>
    <row r="6" spans="1:7" ht="21.75" customHeight="1">
      <c r="A6" s="37" t="s">
        <v>256</v>
      </c>
      <c r="B6" s="36"/>
    </row>
    <row r="7" spans="1:7" ht="21.75" customHeight="1">
      <c r="A7" s="37" t="s">
        <v>257</v>
      </c>
      <c r="B7" s="36"/>
    </row>
    <row r="8" spans="1:7" ht="21.75" customHeight="1">
      <c r="A8" s="37" t="s">
        <v>258</v>
      </c>
      <c r="B8" s="36"/>
    </row>
    <row r="9" spans="1:7" ht="21.75" customHeight="1">
      <c r="A9" s="37" t="s">
        <v>259</v>
      </c>
      <c r="B9" s="36"/>
    </row>
    <row r="10" spans="1:7" ht="21.75" customHeight="1">
      <c r="A10" s="37" t="s">
        <v>260</v>
      </c>
      <c r="B10" s="36"/>
    </row>
    <row r="11" spans="1:7" ht="21.75" customHeight="1">
      <c r="A11" s="37" t="s">
        <v>261</v>
      </c>
      <c r="B11" s="36"/>
    </row>
    <row r="12" spans="1:7" ht="21.75" customHeight="1">
      <c r="A12" s="37" t="s">
        <v>262</v>
      </c>
      <c r="B12" s="36"/>
    </row>
    <row r="13" spans="1:7" ht="21.75" customHeight="1">
      <c r="A13" s="37" t="s">
        <v>263</v>
      </c>
      <c r="B13" s="36"/>
    </row>
    <row r="14" spans="1:7" ht="21.75" customHeight="1">
      <c r="A14" s="37" t="s">
        <v>264</v>
      </c>
      <c r="B14" s="36"/>
    </row>
    <row r="15" spans="1:7" ht="21.75" customHeight="1">
      <c r="A15" s="35" t="s">
        <v>265</v>
      </c>
      <c r="B15" s="34"/>
    </row>
    <row r="16" spans="1:7" ht="21.75" customHeight="1">
      <c r="A16" s="33" t="s">
        <v>266</v>
      </c>
      <c r="B16" s="32"/>
    </row>
    <row r="17" spans="1:3" ht="21.75" customHeight="1">
      <c r="A17" s="171" t="s">
        <v>267</v>
      </c>
      <c r="B17" s="171"/>
      <c r="C17" s="31"/>
    </row>
  </sheetData>
  <mergeCells count="2">
    <mergeCell ref="A2:B2"/>
    <mergeCell ref="A17:B17"/>
  </mergeCells>
  <phoneticPr fontId="0" type="noConversion"/>
  <pageMargins left="0.75208338226859028" right="0.75208338226859028" top="0.99999998498150688" bottom="0.99999998498150688" header="0.49999999249075344" footer="0.49999999249075344"/>
  <pageSetup paperSize="9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11"/>
  <sheetViews>
    <sheetView zoomScale="90" zoomScaleNormal="90" workbookViewId="0">
      <selection activeCell="A46" sqref="A46"/>
    </sheetView>
  </sheetViews>
  <sheetFormatPr defaultColWidth="9" defaultRowHeight="13.5"/>
  <cols>
    <col min="1" max="1" width="46.25" style="29" customWidth="1"/>
    <col min="2" max="2" width="45.25" style="29" customWidth="1"/>
    <col min="3" max="256" width="9" style="29"/>
    <col min="257" max="257" width="46.25" style="29" customWidth="1"/>
    <col min="258" max="258" width="45.25" style="29" customWidth="1"/>
    <col min="259" max="512" width="9" style="29"/>
    <col min="513" max="513" width="46.25" style="29" customWidth="1"/>
    <col min="514" max="514" width="45.25" style="29" customWidth="1"/>
    <col min="515" max="768" width="9" style="29"/>
    <col min="769" max="769" width="46.25" style="29" customWidth="1"/>
    <col min="770" max="770" width="45.25" style="29" customWidth="1"/>
    <col min="771" max="1024" width="9" style="29"/>
    <col min="1025" max="1025" width="46.25" style="29" customWidth="1"/>
    <col min="1026" max="1026" width="45.25" style="29" customWidth="1"/>
    <col min="1027" max="1280" width="9" style="29"/>
    <col min="1281" max="1281" width="46.25" style="29" customWidth="1"/>
    <col min="1282" max="1282" width="45.25" style="29" customWidth="1"/>
    <col min="1283" max="1536" width="9" style="29"/>
    <col min="1537" max="1537" width="46.25" style="29" customWidth="1"/>
    <col min="1538" max="1538" width="45.25" style="29" customWidth="1"/>
    <col min="1539" max="1792" width="9" style="29"/>
    <col min="1793" max="1793" width="46.25" style="29" customWidth="1"/>
    <col min="1794" max="1794" width="45.25" style="29" customWidth="1"/>
    <col min="1795" max="2048" width="9" style="29"/>
    <col min="2049" max="2049" width="46.25" style="29" customWidth="1"/>
    <col min="2050" max="2050" width="45.25" style="29" customWidth="1"/>
    <col min="2051" max="2304" width="9" style="29"/>
    <col min="2305" max="2305" width="46.25" style="29" customWidth="1"/>
    <col min="2306" max="2306" width="45.25" style="29" customWidth="1"/>
    <col min="2307" max="2560" width="9" style="29"/>
    <col min="2561" max="2561" width="46.25" style="29" customWidth="1"/>
    <col min="2562" max="2562" width="45.25" style="29" customWidth="1"/>
    <col min="2563" max="2816" width="9" style="29"/>
    <col min="2817" max="2817" width="46.25" style="29" customWidth="1"/>
    <col min="2818" max="2818" width="45.25" style="29" customWidth="1"/>
    <col min="2819" max="3072" width="9" style="29"/>
    <col min="3073" max="3073" width="46.25" style="29" customWidth="1"/>
    <col min="3074" max="3074" width="45.25" style="29" customWidth="1"/>
    <col min="3075" max="3328" width="9" style="29"/>
    <col min="3329" max="3329" width="46.25" style="29" customWidth="1"/>
    <col min="3330" max="3330" width="45.25" style="29" customWidth="1"/>
    <col min="3331" max="3584" width="9" style="29"/>
    <col min="3585" max="3585" width="46.25" style="29" customWidth="1"/>
    <col min="3586" max="3586" width="45.25" style="29" customWidth="1"/>
    <col min="3587" max="3840" width="9" style="29"/>
    <col min="3841" max="3841" width="46.25" style="29" customWidth="1"/>
    <col min="3842" max="3842" width="45.25" style="29" customWidth="1"/>
    <col min="3843" max="4096" width="9" style="29"/>
    <col min="4097" max="4097" width="46.25" style="29" customWidth="1"/>
    <col min="4098" max="4098" width="45.25" style="29" customWidth="1"/>
    <col min="4099" max="4352" width="9" style="29"/>
    <col min="4353" max="4353" width="46.25" style="29" customWidth="1"/>
    <col min="4354" max="4354" width="45.25" style="29" customWidth="1"/>
    <col min="4355" max="4608" width="9" style="29"/>
    <col min="4609" max="4609" width="46.25" style="29" customWidth="1"/>
    <col min="4610" max="4610" width="45.25" style="29" customWidth="1"/>
    <col min="4611" max="4864" width="9" style="29"/>
    <col min="4865" max="4865" width="46.25" style="29" customWidth="1"/>
    <col min="4866" max="4866" width="45.25" style="29" customWidth="1"/>
    <col min="4867" max="5120" width="9" style="29"/>
    <col min="5121" max="5121" width="46.25" style="29" customWidth="1"/>
    <col min="5122" max="5122" width="45.25" style="29" customWidth="1"/>
    <col min="5123" max="5376" width="9" style="29"/>
    <col min="5377" max="5377" width="46.25" style="29" customWidth="1"/>
    <col min="5378" max="5378" width="45.25" style="29" customWidth="1"/>
    <col min="5379" max="5632" width="9" style="29"/>
    <col min="5633" max="5633" width="46.25" style="29" customWidth="1"/>
    <col min="5634" max="5634" width="45.25" style="29" customWidth="1"/>
    <col min="5635" max="5888" width="9" style="29"/>
    <col min="5889" max="5889" width="46.25" style="29" customWidth="1"/>
    <col min="5890" max="5890" width="45.25" style="29" customWidth="1"/>
    <col min="5891" max="6144" width="9" style="29"/>
    <col min="6145" max="6145" width="46.25" style="29" customWidth="1"/>
    <col min="6146" max="6146" width="45.25" style="29" customWidth="1"/>
    <col min="6147" max="6400" width="9" style="29"/>
    <col min="6401" max="6401" width="46.25" style="29" customWidth="1"/>
    <col min="6402" max="6402" width="45.25" style="29" customWidth="1"/>
    <col min="6403" max="6656" width="9" style="29"/>
    <col min="6657" max="6657" width="46.25" style="29" customWidth="1"/>
    <col min="6658" max="6658" width="45.25" style="29" customWidth="1"/>
    <col min="6659" max="6912" width="9" style="29"/>
    <col min="6913" max="6913" width="46.25" style="29" customWidth="1"/>
    <col min="6914" max="6914" width="45.25" style="29" customWidth="1"/>
    <col min="6915" max="7168" width="9" style="29"/>
    <col min="7169" max="7169" width="46.25" style="29" customWidth="1"/>
    <col min="7170" max="7170" width="45.25" style="29" customWidth="1"/>
    <col min="7171" max="7424" width="9" style="29"/>
    <col min="7425" max="7425" width="46.25" style="29" customWidth="1"/>
    <col min="7426" max="7426" width="45.25" style="29" customWidth="1"/>
    <col min="7427" max="7680" width="9" style="29"/>
    <col min="7681" max="7681" width="46.25" style="29" customWidth="1"/>
    <col min="7682" max="7682" width="45.25" style="29" customWidth="1"/>
    <col min="7683" max="7936" width="9" style="29"/>
    <col min="7937" max="7937" width="46.25" style="29" customWidth="1"/>
    <col min="7938" max="7938" width="45.25" style="29" customWidth="1"/>
    <col min="7939" max="8192" width="9" style="29"/>
    <col min="8193" max="8193" width="46.25" style="29" customWidth="1"/>
    <col min="8194" max="8194" width="45.25" style="29" customWidth="1"/>
    <col min="8195" max="8448" width="9" style="29"/>
    <col min="8449" max="8449" width="46.25" style="29" customWidth="1"/>
    <col min="8450" max="8450" width="45.25" style="29" customWidth="1"/>
    <col min="8451" max="8704" width="9" style="29"/>
    <col min="8705" max="8705" width="46.25" style="29" customWidth="1"/>
    <col min="8706" max="8706" width="45.25" style="29" customWidth="1"/>
    <col min="8707" max="8960" width="9" style="29"/>
    <col min="8961" max="8961" width="46.25" style="29" customWidth="1"/>
    <col min="8962" max="8962" width="45.25" style="29" customWidth="1"/>
    <col min="8963" max="9216" width="9" style="29"/>
    <col min="9217" max="9217" width="46.25" style="29" customWidth="1"/>
    <col min="9218" max="9218" width="45.25" style="29" customWidth="1"/>
    <col min="9219" max="9472" width="9" style="29"/>
    <col min="9473" max="9473" width="46.25" style="29" customWidth="1"/>
    <col min="9474" max="9474" width="45.25" style="29" customWidth="1"/>
    <col min="9475" max="9728" width="9" style="29"/>
    <col min="9729" max="9729" width="46.25" style="29" customWidth="1"/>
    <col min="9730" max="9730" width="45.25" style="29" customWidth="1"/>
    <col min="9731" max="9984" width="9" style="29"/>
    <col min="9985" max="9985" width="46.25" style="29" customWidth="1"/>
    <col min="9986" max="9986" width="45.25" style="29" customWidth="1"/>
    <col min="9987" max="10240" width="9" style="29"/>
    <col min="10241" max="10241" width="46.25" style="29" customWidth="1"/>
    <col min="10242" max="10242" width="45.25" style="29" customWidth="1"/>
    <col min="10243" max="10496" width="9" style="29"/>
    <col min="10497" max="10497" width="46.25" style="29" customWidth="1"/>
    <col min="10498" max="10498" width="45.25" style="29" customWidth="1"/>
    <col min="10499" max="10752" width="9" style="29"/>
    <col min="10753" max="10753" width="46.25" style="29" customWidth="1"/>
    <col min="10754" max="10754" width="45.25" style="29" customWidth="1"/>
    <col min="10755" max="11008" width="9" style="29"/>
    <col min="11009" max="11009" width="46.25" style="29" customWidth="1"/>
    <col min="11010" max="11010" width="45.25" style="29" customWidth="1"/>
    <col min="11011" max="11264" width="9" style="29"/>
    <col min="11265" max="11265" width="46.25" style="29" customWidth="1"/>
    <col min="11266" max="11266" width="45.25" style="29" customWidth="1"/>
    <col min="11267" max="11520" width="9" style="29"/>
    <col min="11521" max="11521" width="46.25" style="29" customWidth="1"/>
    <col min="11522" max="11522" width="45.25" style="29" customWidth="1"/>
    <col min="11523" max="11776" width="9" style="29"/>
    <col min="11777" max="11777" width="46.25" style="29" customWidth="1"/>
    <col min="11778" max="11778" width="45.25" style="29" customWidth="1"/>
    <col min="11779" max="12032" width="9" style="29"/>
    <col min="12033" max="12033" width="46.25" style="29" customWidth="1"/>
    <col min="12034" max="12034" width="45.25" style="29" customWidth="1"/>
    <col min="12035" max="12288" width="9" style="29"/>
    <col min="12289" max="12289" width="46.25" style="29" customWidth="1"/>
    <col min="12290" max="12290" width="45.25" style="29" customWidth="1"/>
    <col min="12291" max="12544" width="9" style="29"/>
    <col min="12545" max="12545" width="46.25" style="29" customWidth="1"/>
    <col min="12546" max="12546" width="45.25" style="29" customWidth="1"/>
    <col min="12547" max="12800" width="9" style="29"/>
    <col min="12801" max="12801" width="46.25" style="29" customWidth="1"/>
    <col min="12802" max="12802" width="45.25" style="29" customWidth="1"/>
    <col min="12803" max="13056" width="9" style="29"/>
    <col min="13057" max="13057" width="46.25" style="29" customWidth="1"/>
    <col min="13058" max="13058" width="45.25" style="29" customWidth="1"/>
    <col min="13059" max="13312" width="9" style="29"/>
    <col min="13313" max="13313" width="46.25" style="29" customWidth="1"/>
    <col min="13314" max="13314" width="45.25" style="29" customWidth="1"/>
    <col min="13315" max="13568" width="9" style="29"/>
    <col min="13569" max="13569" width="46.25" style="29" customWidth="1"/>
    <col min="13570" max="13570" width="45.25" style="29" customWidth="1"/>
    <col min="13571" max="13824" width="9" style="29"/>
    <col min="13825" max="13825" width="46.25" style="29" customWidth="1"/>
    <col min="13826" max="13826" width="45.25" style="29" customWidth="1"/>
    <col min="13827" max="14080" width="9" style="29"/>
    <col min="14081" max="14081" width="46.25" style="29" customWidth="1"/>
    <col min="14082" max="14082" width="45.25" style="29" customWidth="1"/>
    <col min="14083" max="14336" width="9" style="29"/>
    <col min="14337" max="14337" width="46.25" style="29" customWidth="1"/>
    <col min="14338" max="14338" width="45.25" style="29" customWidth="1"/>
    <col min="14339" max="14592" width="9" style="29"/>
    <col min="14593" max="14593" width="46.25" style="29" customWidth="1"/>
    <col min="14594" max="14594" width="45.25" style="29" customWidth="1"/>
    <col min="14595" max="14848" width="9" style="29"/>
    <col min="14849" max="14849" width="46.25" style="29" customWidth="1"/>
    <col min="14850" max="14850" width="45.25" style="29" customWidth="1"/>
    <col min="14851" max="15104" width="9" style="29"/>
    <col min="15105" max="15105" width="46.25" style="29" customWidth="1"/>
    <col min="15106" max="15106" width="45.25" style="29" customWidth="1"/>
    <col min="15107" max="15360" width="9" style="29"/>
    <col min="15361" max="15361" width="46.25" style="29" customWidth="1"/>
    <col min="15362" max="15362" width="45.25" style="29" customWidth="1"/>
    <col min="15363" max="15616" width="9" style="29"/>
    <col min="15617" max="15617" width="46.25" style="29" customWidth="1"/>
    <col min="15618" max="15618" width="45.25" style="29" customWidth="1"/>
    <col min="15619" max="15872" width="9" style="29"/>
    <col min="15873" max="15873" width="46.25" style="29" customWidth="1"/>
    <col min="15874" max="15874" width="45.25" style="29" customWidth="1"/>
    <col min="15875" max="16128" width="9" style="29"/>
    <col min="16129" max="16129" width="46.25" style="29" customWidth="1"/>
    <col min="16130" max="16130" width="45.25" style="29" customWidth="1"/>
    <col min="16131" max="16384" width="9" style="29"/>
  </cols>
  <sheetData>
    <row r="1" spans="1:2" ht="14.25">
      <c r="A1" s="87" t="s">
        <v>114</v>
      </c>
    </row>
    <row r="2" spans="1:2" ht="30.75" customHeight="1">
      <c r="A2" s="162" t="s">
        <v>115</v>
      </c>
      <c r="B2" s="162"/>
    </row>
    <row r="3" spans="1:2" ht="21.75" customHeight="1">
      <c r="A3" s="85"/>
      <c r="B3" s="84" t="s">
        <v>1</v>
      </c>
    </row>
    <row r="4" spans="1:2" ht="21.75" customHeight="1">
      <c r="A4" s="70" t="s">
        <v>2</v>
      </c>
      <c r="B4" s="70" t="s">
        <v>116</v>
      </c>
    </row>
    <row r="5" spans="1:2" ht="21.75" customHeight="1">
      <c r="A5" s="83"/>
      <c r="B5" s="83"/>
    </row>
    <row r="6" spans="1:2" ht="21.75" customHeight="1">
      <c r="A6" s="83"/>
      <c r="B6" s="83"/>
    </row>
    <row r="7" spans="1:2" ht="21.75" customHeight="1">
      <c r="A7" s="83"/>
      <c r="B7" s="83"/>
    </row>
    <row r="8" spans="1:2" ht="21.75" customHeight="1">
      <c r="A8" s="83"/>
      <c r="B8" s="83"/>
    </row>
    <row r="9" spans="1:2" ht="21.75" customHeight="1">
      <c r="A9" s="83"/>
      <c r="B9" s="83"/>
    </row>
    <row r="10" spans="1:2" ht="21.75" customHeight="1">
      <c r="A10" s="70" t="s">
        <v>23</v>
      </c>
      <c r="B10" s="83"/>
    </row>
    <row r="11" spans="1:2" ht="14.25">
      <c r="A11" s="82" t="s">
        <v>117</v>
      </c>
    </row>
  </sheetData>
  <mergeCells count="1">
    <mergeCell ref="A2:B2"/>
  </mergeCells>
  <phoneticPr fontId="0" type="noConversion"/>
  <pageMargins left="0.70069446338443309" right="0.70069446338443309" top="0.75208338226859028" bottom="0.75208338226859028" header="0.29930554506346935" footer="0.29930554506346935"/>
  <pageSetup paperSize="9"/>
  <extLst>
    <ext uri="{2D9387EB-5337-4D45-933B-B4D357D02E09}">
      <gutter val="0.0" pos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11"/>
  <sheetViews>
    <sheetView zoomScale="90" zoomScaleNormal="90" workbookViewId="0">
      <selection activeCell="D35" sqref="D35"/>
    </sheetView>
  </sheetViews>
  <sheetFormatPr defaultColWidth="9" defaultRowHeight="13.5"/>
  <cols>
    <col min="1" max="1" width="43.75" style="29" customWidth="1"/>
    <col min="2" max="2" width="46" style="29" customWidth="1"/>
    <col min="3" max="256" width="9" style="29"/>
    <col min="257" max="257" width="43.75" style="29" customWidth="1"/>
    <col min="258" max="258" width="46" style="29" customWidth="1"/>
    <col min="259" max="512" width="9" style="29"/>
    <col min="513" max="513" width="43.75" style="29" customWidth="1"/>
    <col min="514" max="514" width="46" style="29" customWidth="1"/>
    <col min="515" max="768" width="9" style="29"/>
    <col min="769" max="769" width="43.75" style="29" customWidth="1"/>
    <col min="770" max="770" width="46" style="29" customWidth="1"/>
    <col min="771" max="1024" width="9" style="29"/>
    <col min="1025" max="1025" width="43.75" style="29" customWidth="1"/>
    <col min="1026" max="1026" width="46" style="29" customWidth="1"/>
    <col min="1027" max="1280" width="9" style="29"/>
    <col min="1281" max="1281" width="43.75" style="29" customWidth="1"/>
    <col min="1282" max="1282" width="46" style="29" customWidth="1"/>
    <col min="1283" max="1536" width="9" style="29"/>
    <col min="1537" max="1537" width="43.75" style="29" customWidth="1"/>
    <col min="1538" max="1538" width="46" style="29" customWidth="1"/>
    <col min="1539" max="1792" width="9" style="29"/>
    <col min="1793" max="1793" width="43.75" style="29" customWidth="1"/>
    <col min="1794" max="1794" width="46" style="29" customWidth="1"/>
    <col min="1795" max="2048" width="9" style="29"/>
    <col min="2049" max="2049" width="43.75" style="29" customWidth="1"/>
    <col min="2050" max="2050" width="46" style="29" customWidth="1"/>
    <col min="2051" max="2304" width="9" style="29"/>
    <col min="2305" max="2305" width="43.75" style="29" customWidth="1"/>
    <col min="2306" max="2306" width="46" style="29" customWidth="1"/>
    <col min="2307" max="2560" width="9" style="29"/>
    <col min="2561" max="2561" width="43.75" style="29" customWidth="1"/>
    <col min="2562" max="2562" width="46" style="29" customWidth="1"/>
    <col min="2563" max="2816" width="9" style="29"/>
    <col min="2817" max="2817" width="43.75" style="29" customWidth="1"/>
    <col min="2818" max="2818" width="46" style="29" customWidth="1"/>
    <col min="2819" max="3072" width="9" style="29"/>
    <col min="3073" max="3073" width="43.75" style="29" customWidth="1"/>
    <col min="3074" max="3074" width="46" style="29" customWidth="1"/>
    <col min="3075" max="3328" width="9" style="29"/>
    <col min="3329" max="3329" width="43.75" style="29" customWidth="1"/>
    <col min="3330" max="3330" width="46" style="29" customWidth="1"/>
    <col min="3331" max="3584" width="9" style="29"/>
    <col min="3585" max="3585" width="43.75" style="29" customWidth="1"/>
    <col min="3586" max="3586" width="46" style="29" customWidth="1"/>
    <col min="3587" max="3840" width="9" style="29"/>
    <col min="3841" max="3841" width="43.75" style="29" customWidth="1"/>
    <col min="3842" max="3842" width="46" style="29" customWidth="1"/>
    <col min="3843" max="4096" width="9" style="29"/>
    <col min="4097" max="4097" width="43.75" style="29" customWidth="1"/>
    <col min="4098" max="4098" width="46" style="29" customWidth="1"/>
    <col min="4099" max="4352" width="9" style="29"/>
    <col min="4353" max="4353" width="43.75" style="29" customWidth="1"/>
    <col min="4354" max="4354" width="46" style="29" customWidth="1"/>
    <col min="4355" max="4608" width="9" style="29"/>
    <col min="4609" max="4609" width="43.75" style="29" customWidth="1"/>
    <col min="4610" max="4610" width="46" style="29" customWidth="1"/>
    <col min="4611" max="4864" width="9" style="29"/>
    <col min="4865" max="4865" width="43.75" style="29" customWidth="1"/>
    <col min="4866" max="4866" width="46" style="29" customWidth="1"/>
    <col min="4867" max="5120" width="9" style="29"/>
    <col min="5121" max="5121" width="43.75" style="29" customWidth="1"/>
    <col min="5122" max="5122" width="46" style="29" customWidth="1"/>
    <col min="5123" max="5376" width="9" style="29"/>
    <col min="5377" max="5377" width="43.75" style="29" customWidth="1"/>
    <col min="5378" max="5378" width="46" style="29" customWidth="1"/>
    <col min="5379" max="5632" width="9" style="29"/>
    <col min="5633" max="5633" width="43.75" style="29" customWidth="1"/>
    <col min="5634" max="5634" width="46" style="29" customWidth="1"/>
    <col min="5635" max="5888" width="9" style="29"/>
    <col min="5889" max="5889" width="43.75" style="29" customWidth="1"/>
    <col min="5890" max="5890" width="46" style="29" customWidth="1"/>
    <col min="5891" max="6144" width="9" style="29"/>
    <col min="6145" max="6145" width="43.75" style="29" customWidth="1"/>
    <col min="6146" max="6146" width="46" style="29" customWidth="1"/>
    <col min="6147" max="6400" width="9" style="29"/>
    <col min="6401" max="6401" width="43.75" style="29" customWidth="1"/>
    <col min="6402" max="6402" width="46" style="29" customWidth="1"/>
    <col min="6403" max="6656" width="9" style="29"/>
    <col min="6657" max="6657" width="43.75" style="29" customWidth="1"/>
    <col min="6658" max="6658" width="46" style="29" customWidth="1"/>
    <col min="6659" max="6912" width="9" style="29"/>
    <col min="6913" max="6913" width="43.75" style="29" customWidth="1"/>
    <col min="6914" max="6914" width="46" style="29" customWidth="1"/>
    <col min="6915" max="7168" width="9" style="29"/>
    <col min="7169" max="7169" width="43.75" style="29" customWidth="1"/>
    <col min="7170" max="7170" width="46" style="29" customWidth="1"/>
    <col min="7171" max="7424" width="9" style="29"/>
    <col min="7425" max="7425" width="43.75" style="29" customWidth="1"/>
    <col min="7426" max="7426" width="46" style="29" customWidth="1"/>
    <col min="7427" max="7680" width="9" style="29"/>
    <col min="7681" max="7681" width="43.75" style="29" customWidth="1"/>
    <col min="7682" max="7682" width="46" style="29" customWidth="1"/>
    <col min="7683" max="7936" width="9" style="29"/>
    <col min="7937" max="7937" width="43.75" style="29" customWidth="1"/>
    <col min="7938" max="7938" width="46" style="29" customWidth="1"/>
    <col min="7939" max="8192" width="9" style="29"/>
    <col min="8193" max="8193" width="43.75" style="29" customWidth="1"/>
    <col min="8194" max="8194" width="46" style="29" customWidth="1"/>
    <col min="8195" max="8448" width="9" style="29"/>
    <col min="8449" max="8449" width="43.75" style="29" customWidth="1"/>
    <col min="8450" max="8450" width="46" style="29" customWidth="1"/>
    <col min="8451" max="8704" width="9" style="29"/>
    <col min="8705" max="8705" width="43.75" style="29" customWidth="1"/>
    <col min="8706" max="8706" width="46" style="29" customWidth="1"/>
    <col min="8707" max="8960" width="9" style="29"/>
    <col min="8961" max="8961" width="43.75" style="29" customWidth="1"/>
    <col min="8962" max="8962" width="46" style="29" customWidth="1"/>
    <col min="8963" max="9216" width="9" style="29"/>
    <col min="9217" max="9217" width="43.75" style="29" customWidth="1"/>
    <col min="9218" max="9218" width="46" style="29" customWidth="1"/>
    <col min="9219" max="9472" width="9" style="29"/>
    <col min="9473" max="9473" width="43.75" style="29" customWidth="1"/>
    <col min="9474" max="9474" width="46" style="29" customWidth="1"/>
    <col min="9475" max="9728" width="9" style="29"/>
    <col min="9729" max="9729" width="43.75" style="29" customWidth="1"/>
    <col min="9730" max="9730" width="46" style="29" customWidth="1"/>
    <col min="9731" max="9984" width="9" style="29"/>
    <col min="9985" max="9985" width="43.75" style="29" customWidth="1"/>
    <col min="9986" max="9986" width="46" style="29" customWidth="1"/>
    <col min="9987" max="10240" width="9" style="29"/>
    <col min="10241" max="10241" width="43.75" style="29" customWidth="1"/>
    <col min="10242" max="10242" width="46" style="29" customWidth="1"/>
    <col min="10243" max="10496" width="9" style="29"/>
    <col min="10497" max="10497" width="43.75" style="29" customWidth="1"/>
    <col min="10498" max="10498" width="46" style="29" customWidth="1"/>
    <col min="10499" max="10752" width="9" style="29"/>
    <col min="10753" max="10753" width="43.75" style="29" customWidth="1"/>
    <col min="10754" max="10754" width="46" style="29" customWidth="1"/>
    <col min="10755" max="11008" width="9" style="29"/>
    <col min="11009" max="11009" width="43.75" style="29" customWidth="1"/>
    <col min="11010" max="11010" width="46" style="29" customWidth="1"/>
    <col min="11011" max="11264" width="9" style="29"/>
    <col min="11265" max="11265" width="43.75" style="29" customWidth="1"/>
    <col min="11266" max="11266" width="46" style="29" customWidth="1"/>
    <col min="11267" max="11520" width="9" style="29"/>
    <col min="11521" max="11521" width="43.75" style="29" customWidth="1"/>
    <col min="11522" max="11522" width="46" style="29" customWidth="1"/>
    <col min="11523" max="11776" width="9" style="29"/>
    <col min="11777" max="11777" width="43.75" style="29" customWidth="1"/>
    <col min="11778" max="11778" width="46" style="29" customWidth="1"/>
    <col min="11779" max="12032" width="9" style="29"/>
    <col min="12033" max="12033" width="43.75" style="29" customWidth="1"/>
    <col min="12034" max="12034" width="46" style="29" customWidth="1"/>
    <col min="12035" max="12288" width="9" style="29"/>
    <col min="12289" max="12289" width="43.75" style="29" customWidth="1"/>
    <col min="12290" max="12290" width="46" style="29" customWidth="1"/>
    <col min="12291" max="12544" width="9" style="29"/>
    <col min="12545" max="12545" width="43.75" style="29" customWidth="1"/>
    <col min="12546" max="12546" width="46" style="29" customWidth="1"/>
    <col min="12547" max="12800" width="9" style="29"/>
    <col min="12801" max="12801" width="43.75" style="29" customWidth="1"/>
    <col min="12802" max="12802" width="46" style="29" customWidth="1"/>
    <col min="12803" max="13056" width="9" style="29"/>
    <col min="13057" max="13057" width="43.75" style="29" customWidth="1"/>
    <col min="13058" max="13058" width="46" style="29" customWidth="1"/>
    <col min="13059" max="13312" width="9" style="29"/>
    <col min="13313" max="13313" width="43.75" style="29" customWidth="1"/>
    <col min="13314" max="13314" width="46" style="29" customWidth="1"/>
    <col min="13315" max="13568" width="9" style="29"/>
    <col min="13569" max="13569" width="43.75" style="29" customWidth="1"/>
    <col min="13570" max="13570" width="46" style="29" customWidth="1"/>
    <col min="13571" max="13824" width="9" style="29"/>
    <col min="13825" max="13825" width="43.75" style="29" customWidth="1"/>
    <col min="13826" max="13826" width="46" style="29" customWidth="1"/>
    <col min="13827" max="14080" width="9" style="29"/>
    <col min="14081" max="14081" width="43.75" style="29" customWidth="1"/>
    <col min="14082" max="14082" width="46" style="29" customWidth="1"/>
    <col min="14083" max="14336" width="9" style="29"/>
    <col min="14337" max="14337" width="43.75" style="29" customWidth="1"/>
    <col min="14338" max="14338" width="46" style="29" customWidth="1"/>
    <col min="14339" max="14592" width="9" style="29"/>
    <col min="14593" max="14593" width="43.75" style="29" customWidth="1"/>
    <col min="14594" max="14594" width="46" style="29" customWidth="1"/>
    <col min="14595" max="14848" width="9" style="29"/>
    <col min="14849" max="14849" width="43.75" style="29" customWidth="1"/>
    <col min="14850" max="14850" width="46" style="29" customWidth="1"/>
    <col min="14851" max="15104" width="9" style="29"/>
    <col min="15105" max="15105" width="43.75" style="29" customWidth="1"/>
    <col min="15106" max="15106" width="46" style="29" customWidth="1"/>
    <col min="15107" max="15360" width="9" style="29"/>
    <col min="15361" max="15361" width="43.75" style="29" customWidth="1"/>
    <col min="15362" max="15362" width="46" style="29" customWidth="1"/>
    <col min="15363" max="15616" width="9" style="29"/>
    <col min="15617" max="15617" width="43.75" style="29" customWidth="1"/>
    <col min="15618" max="15618" width="46" style="29" customWidth="1"/>
    <col min="15619" max="15872" width="9" style="29"/>
    <col min="15873" max="15873" width="43.75" style="29" customWidth="1"/>
    <col min="15874" max="15874" width="46" style="29" customWidth="1"/>
    <col min="15875" max="16128" width="9" style="29"/>
    <col min="16129" max="16129" width="43.75" style="29" customWidth="1"/>
    <col min="16130" max="16130" width="46" style="29" customWidth="1"/>
    <col min="16131" max="16384" width="9" style="29"/>
  </cols>
  <sheetData>
    <row r="1" spans="1:2">
      <c r="A1" s="86" t="s">
        <v>118</v>
      </c>
    </row>
    <row r="2" spans="1:2" ht="28.9" customHeight="1">
      <c r="A2" s="162" t="s">
        <v>119</v>
      </c>
      <c r="B2" s="162"/>
    </row>
    <row r="3" spans="1:2" ht="21.75" customHeight="1">
      <c r="A3" s="85"/>
      <c r="B3" s="84" t="s">
        <v>1</v>
      </c>
    </row>
    <row r="4" spans="1:2" ht="21.75" customHeight="1">
      <c r="A4" s="70" t="s">
        <v>2</v>
      </c>
      <c r="B4" s="70" t="s">
        <v>116</v>
      </c>
    </row>
    <row r="5" spans="1:2" ht="21.75" customHeight="1">
      <c r="A5" s="83"/>
      <c r="B5" s="83"/>
    </row>
    <row r="6" spans="1:2" ht="21.75" customHeight="1">
      <c r="A6" s="83"/>
      <c r="B6" s="83"/>
    </row>
    <row r="7" spans="1:2" ht="21.75" customHeight="1">
      <c r="A7" s="83"/>
      <c r="B7" s="83"/>
    </row>
    <row r="8" spans="1:2" ht="21.75" customHeight="1">
      <c r="A8" s="83"/>
      <c r="B8" s="83"/>
    </row>
    <row r="9" spans="1:2" ht="21.75" customHeight="1">
      <c r="A9" s="83"/>
      <c r="B9" s="83"/>
    </row>
    <row r="10" spans="1:2" ht="21.75" customHeight="1">
      <c r="A10" s="70" t="s">
        <v>23</v>
      </c>
      <c r="B10" s="83"/>
    </row>
    <row r="11" spans="1:2" ht="14.25">
      <c r="A11" s="82" t="s">
        <v>117</v>
      </c>
    </row>
  </sheetData>
  <mergeCells count="1">
    <mergeCell ref="A2:B2"/>
  </mergeCells>
  <phoneticPr fontId="0" type="noConversion"/>
  <pageMargins left="0.70069446338443309" right="0.70069446338443309" top="0.75208338226859028" bottom="0.75208338226859028" header="0.29930554506346935" footer="0.29930554506346935"/>
  <pageSetup paperSize="9"/>
  <extLst>
    <ext uri="{2D9387EB-5337-4D45-933B-B4D357D02E09}">
      <gutter val="0.0" pos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18"/>
  <sheetViews>
    <sheetView zoomScale="90" zoomScaleNormal="90" workbookViewId="0">
      <selection activeCell="B15" sqref="B15"/>
    </sheetView>
  </sheetViews>
  <sheetFormatPr defaultColWidth="9" defaultRowHeight="13.5"/>
  <cols>
    <col min="1" max="1" width="24.25" style="29" customWidth="1"/>
    <col min="2" max="2" width="35.875" style="29" customWidth="1"/>
    <col min="3" max="3" width="46.375" style="29" customWidth="1"/>
    <col min="4" max="256" width="9" style="29"/>
    <col min="257" max="257" width="24.25" style="29" customWidth="1"/>
    <col min="258" max="258" width="35.875" style="29" customWidth="1"/>
    <col min="259" max="259" width="46.375" style="29" customWidth="1"/>
    <col min="260" max="512" width="9" style="29"/>
    <col min="513" max="513" width="24.25" style="29" customWidth="1"/>
    <col min="514" max="514" width="35.875" style="29" customWidth="1"/>
    <col min="515" max="515" width="46.375" style="29" customWidth="1"/>
    <col min="516" max="768" width="9" style="29"/>
    <col min="769" max="769" width="24.25" style="29" customWidth="1"/>
    <col min="770" max="770" width="35.875" style="29" customWidth="1"/>
    <col min="771" max="771" width="46.375" style="29" customWidth="1"/>
    <col min="772" max="1024" width="9" style="29"/>
    <col min="1025" max="1025" width="24.25" style="29" customWidth="1"/>
    <col min="1026" max="1026" width="35.875" style="29" customWidth="1"/>
    <col min="1027" max="1027" width="46.375" style="29" customWidth="1"/>
    <col min="1028" max="1280" width="9" style="29"/>
    <col min="1281" max="1281" width="24.25" style="29" customWidth="1"/>
    <col min="1282" max="1282" width="35.875" style="29" customWidth="1"/>
    <col min="1283" max="1283" width="46.375" style="29" customWidth="1"/>
    <col min="1284" max="1536" width="9" style="29"/>
    <col min="1537" max="1537" width="24.25" style="29" customWidth="1"/>
    <col min="1538" max="1538" width="35.875" style="29" customWidth="1"/>
    <col min="1539" max="1539" width="46.375" style="29" customWidth="1"/>
    <col min="1540" max="1792" width="9" style="29"/>
    <col min="1793" max="1793" width="24.25" style="29" customWidth="1"/>
    <col min="1794" max="1794" width="35.875" style="29" customWidth="1"/>
    <col min="1795" max="1795" width="46.375" style="29" customWidth="1"/>
    <col min="1796" max="2048" width="9" style="29"/>
    <col min="2049" max="2049" width="24.25" style="29" customWidth="1"/>
    <col min="2050" max="2050" width="35.875" style="29" customWidth="1"/>
    <col min="2051" max="2051" width="46.375" style="29" customWidth="1"/>
    <col min="2052" max="2304" width="9" style="29"/>
    <col min="2305" max="2305" width="24.25" style="29" customWidth="1"/>
    <col min="2306" max="2306" width="35.875" style="29" customWidth="1"/>
    <col min="2307" max="2307" width="46.375" style="29" customWidth="1"/>
    <col min="2308" max="2560" width="9" style="29"/>
    <col min="2561" max="2561" width="24.25" style="29" customWidth="1"/>
    <col min="2562" max="2562" width="35.875" style="29" customWidth="1"/>
    <col min="2563" max="2563" width="46.375" style="29" customWidth="1"/>
    <col min="2564" max="2816" width="9" style="29"/>
    <col min="2817" max="2817" width="24.25" style="29" customWidth="1"/>
    <col min="2818" max="2818" width="35.875" style="29" customWidth="1"/>
    <col min="2819" max="2819" width="46.375" style="29" customWidth="1"/>
    <col min="2820" max="3072" width="9" style="29"/>
    <col min="3073" max="3073" width="24.25" style="29" customWidth="1"/>
    <col min="3074" max="3074" width="35.875" style="29" customWidth="1"/>
    <col min="3075" max="3075" width="46.375" style="29" customWidth="1"/>
    <col min="3076" max="3328" width="9" style="29"/>
    <col min="3329" max="3329" width="24.25" style="29" customWidth="1"/>
    <col min="3330" max="3330" width="35.875" style="29" customWidth="1"/>
    <col min="3331" max="3331" width="46.375" style="29" customWidth="1"/>
    <col min="3332" max="3584" width="9" style="29"/>
    <col min="3585" max="3585" width="24.25" style="29" customWidth="1"/>
    <col min="3586" max="3586" width="35.875" style="29" customWidth="1"/>
    <col min="3587" max="3587" width="46.375" style="29" customWidth="1"/>
    <col min="3588" max="3840" width="9" style="29"/>
    <col min="3841" max="3841" width="24.25" style="29" customWidth="1"/>
    <col min="3842" max="3842" width="35.875" style="29" customWidth="1"/>
    <col min="3843" max="3843" width="46.375" style="29" customWidth="1"/>
    <col min="3844" max="4096" width="9" style="29"/>
    <col min="4097" max="4097" width="24.25" style="29" customWidth="1"/>
    <col min="4098" max="4098" width="35.875" style="29" customWidth="1"/>
    <col min="4099" max="4099" width="46.375" style="29" customWidth="1"/>
    <col min="4100" max="4352" width="9" style="29"/>
    <col min="4353" max="4353" width="24.25" style="29" customWidth="1"/>
    <col min="4354" max="4354" width="35.875" style="29" customWidth="1"/>
    <col min="4355" max="4355" width="46.375" style="29" customWidth="1"/>
    <col min="4356" max="4608" width="9" style="29"/>
    <col min="4609" max="4609" width="24.25" style="29" customWidth="1"/>
    <col min="4610" max="4610" width="35.875" style="29" customWidth="1"/>
    <col min="4611" max="4611" width="46.375" style="29" customWidth="1"/>
    <col min="4612" max="4864" width="9" style="29"/>
    <col min="4865" max="4865" width="24.25" style="29" customWidth="1"/>
    <col min="4866" max="4866" width="35.875" style="29" customWidth="1"/>
    <col min="4867" max="4867" width="46.375" style="29" customWidth="1"/>
    <col min="4868" max="5120" width="9" style="29"/>
    <col min="5121" max="5121" width="24.25" style="29" customWidth="1"/>
    <col min="5122" max="5122" width="35.875" style="29" customWidth="1"/>
    <col min="5123" max="5123" width="46.375" style="29" customWidth="1"/>
    <col min="5124" max="5376" width="9" style="29"/>
    <col min="5377" max="5377" width="24.25" style="29" customWidth="1"/>
    <col min="5378" max="5378" width="35.875" style="29" customWidth="1"/>
    <col min="5379" max="5379" width="46.375" style="29" customWidth="1"/>
    <col min="5380" max="5632" width="9" style="29"/>
    <col min="5633" max="5633" width="24.25" style="29" customWidth="1"/>
    <col min="5634" max="5634" width="35.875" style="29" customWidth="1"/>
    <col min="5635" max="5635" width="46.375" style="29" customWidth="1"/>
    <col min="5636" max="5888" width="9" style="29"/>
    <col min="5889" max="5889" width="24.25" style="29" customWidth="1"/>
    <col min="5890" max="5890" width="35.875" style="29" customWidth="1"/>
    <col min="5891" max="5891" width="46.375" style="29" customWidth="1"/>
    <col min="5892" max="6144" width="9" style="29"/>
    <col min="6145" max="6145" width="24.25" style="29" customWidth="1"/>
    <col min="6146" max="6146" width="35.875" style="29" customWidth="1"/>
    <col min="6147" max="6147" width="46.375" style="29" customWidth="1"/>
    <col min="6148" max="6400" width="9" style="29"/>
    <col min="6401" max="6401" width="24.25" style="29" customWidth="1"/>
    <col min="6402" max="6402" width="35.875" style="29" customWidth="1"/>
    <col min="6403" max="6403" width="46.375" style="29" customWidth="1"/>
    <col min="6404" max="6656" width="9" style="29"/>
    <col min="6657" max="6657" width="24.25" style="29" customWidth="1"/>
    <col min="6658" max="6658" width="35.875" style="29" customWidth="1"/>
    <col min="6659" max="6659" width="46.375" style="29" customWidth="1"/>
    <col min="6660" max="6912" width="9" style="29"/>
    <col min="6913" max="6913" width="24.25" style="29" customWidth="1"/>
    <col min="6914" max="6914" width="35.875" style="29" customWidth="1"/>
    <col min="6915" max="6915" width="46.375" style="29" customWidth="1"/>
    <col min="6916" max="7168" width="9" style="29"/>
    <col min="7169" max="7169" width="24.25" style="29" customWidth="1"/>
    <col min="7170" max="7170" width="35.875" style="29" customWidth="1"/>
    <col min="7171" max="7171" width="46.375" style="29" customWidth="1"/>
    <col min="7172" max="7424" width="9" style="29"/>
    <col min="7425" max="7425" width="24.25" style="29" customWidth="1"/>
    <col min="7426" max="7426" width="35.875" style="29" customWidth="1"/>
    <col min="7427" max="7427" width="46.375" style="29" customWidth="1"/>
    <col min="7428" max="7680" width="9" style="29"/>
    <col min="7681" max="7681" width="24.25" style="29" customWidth="1"/>
    <col min="7682" max="7682" width="35.875" style="29" customWidth="1"/>
    <col min="7683" max="7683" width="46.375" style="29" customWidth="1"/>
    <col min="7684" max="7936" width="9" style="29"/>
    <col min="7937" max="7937" width="24.25" style="29" customWidth="1"/>
    <col min="7938" max="7938" width="35.875" style="29" customWidth="1"/>
    <col min="7939" max="7939" width="46.375" style="29" customWidth="1"/>
    <col min="7940" max="8192" width="9" style="29"/>
    <col min="8193" max="8193" width="24.25" style="29" customWidth="1"/>
    <col min="8194" max="8194" width="35.875" style="29" customWidth="1"/>
    <col min="8195" max="8195" width="46.375" style="29" customWidth="1"/>
    <col min="8196" max="8448" width="9" style="29"/>
    <col min="8449" max="8449" width="24.25" style="29" customWidth="1"/>
    <col min="8450" max="8450" width="35.875" style="29" customWidth="1"/>
    <col min="8451" max="8451" width="46.375" style="29" customWidth="1"/>
    <col min="8452" max="8704" width="9" style="29"/>
    <col min="8705" max="8705" width="24.25" style="29" customWidth="1"/>
    <col min="8706" max="8706" width="35.875" style="29" customWidth="1"/>
    <col min="8707" max="8707" width="46.375" style="29" customWidth="1"/>
    <col min="8708" max="8960" width="9" style="29"/>
    <col min="8961" max="8961" width="24.25" style="29" customWidth="1"/>
    <col min="8962" max="8962" width="35.875" style="29" customWidth="1"/>
    <col min="8963" max="8963" width="46.375" style="29" customWidth="1"/>
    <col min="8964" max="9216" width="9" style="29"/>
    <col min="9217" max="9217" width="24.25" style="29" customWidth="1"/>
    <col min="9218" max="9218" width="35.875" style="29" customWidth="1"/>
    <col min="9219" max="9219" width="46.375" style="29" customWidth="1"/>
    <col min="9220" max="9472" width="9" style="29"/>
    <col min="9473" max="9473" width="24.25" style="29" customWidth="1"/>
    <col min="9474" max="9474" width="35.875" style="29" customWidth="1"/>
    <col min="9475" max="9475" width="46.375" style="29" customWidth="1"/>
    <col min="9476" max="9728" width="9" style="29"/>
    <col min="9729" max="9729" width="24.25" style="29" customWidth="1"/>
    <col min="9730" max="9730" width="35.875" style="29" customWidth="1"/>
    <col min="9731" max="9731" width="46.375" style="29" customWidth="1"/>
    <col min="9732" max="9984" width="9" style="29"/>
    <col min="9985" max="9985" width="24.25" style="29" customWidth="1"/>
    <col min="9986" max="9986" width="35.875" style="29" customWidth="1"/>
    <col min="9987" max="9987" width="46.375" style="29" customWidth="1"/>
    <col min="9988" max="10240" width="9" style="29"/>
    <col min="10241" max="10241" width="24.25" style="29" customWidth="1"/>
    <col min="10242" max="10242" width="35.875" style="29" customWidth="1"/>
    <col min="10243" max="10243" width="46.375" style="29" customWidth="1"/>
    <col min="10244" max="10496" width="9" style="29"/>
    <col min="10497" max="10497" width="24.25" style="29" customWidth="1"/>
    <col min="10498" max="10498" width="35.875" style="29" customWidth="1"/>
    <col min="10499" max="10499" width="46.375" style="29" customWidth="1"/>
    <col min="10500" max="10752" width="9" style="29"/>
    <col min="10753" max="10753" width="24.25" style="29" customWidth="1"/>
    <col min="10754" max="10754" width="35.875" style="29" customWidth="1"/>
    <col min="10755" max="10755" width="46.375" style="29" customWidth="1"/>
    <col min="10756" max="11008" width="9" style="29"/>
    <col min="11009" max="11009" width="24.25" style="29" customWidth="1"/>
    <col min="11010" max="11010" width="35.875" style="29" customWidth="1"/>
    <col min="11011" max="11011" width="46.375" style="29" customWidth="1"/>
    <col min="11012" max="11264" width="9" style="29"/>
    <col min="11265" max="11265" width="24.25" style="29" customWidth="1"/>
    <col min="11266" max="11266" width="35.875" style="29" customWidth="1"/>
    <col min="11267" max="11267" width="46.375" style="29" customWidth="1"/>
    <col min="11268" max="11520" width="9" style="29"/>
    <col min="11521" max="11521" width="24.25" style="29" customWidth="1"/>
    <col min="11522" max="11522" width="35.875" style="29" customWidth="1"/>
    <col min="11523" max="11523" width="46.375" style="29" customWidth="1"/>
    <col min="11524" max="11776" width="9" style="29"/>
    <col min="11777" max="11777" width="24.25" style="29" customWidth="1"/>
    <col min="11778" max="11778" width="35.875" style="29" customWidth="1"/>
    <col min="11779" max="11779" width="46.375" style="29" customWidth="1"/>
    <col min="11780" max="12032" width="9" style="29"/>
    <col min="12033" max="12033" width="24.25" style="29" customWidth="1"/>
    <col min="12034" max="12034" width="35.875" style="29" customWidth="1"/>
    <col min="12035" max="12035" width="46.375" style="29" customWidth="1"/>
    <col min="12036" max="12288" width="9" style="29"/>
    <col min="12289" max="12289" width="24.25" style="29" customWidth="1"/>
    <col min="12290" max="12290" width="35.875" style="29" customWidth="1"/>
    <col min="12291" max="12291" width="46.375" style="29" customWidth="1"/>
    <col min="12292" max="12544" width="9" style="29"/>
    <col min="12545" max="12545" width="24.25" style="29" customWidth="1"/>
    <col min="12546" max="12546" width="35.875" style="29" customWidth="1"/>
    <col min="12547" max="12547" width="46.375" style="29" customWidth="1"/>
    <col min="12548" max="12800" width="9" style="29"/>
    <col min="12801" max="12801" width="24.25" style="29" customWidth="1"/>
    <col min="12802" max="12802" width="35.875" style="29" customWidth="1"/>
    <col min="12803" max="12803" width="46.375" style="29" customWidth="1"/>
    <col min="12804" max="13056" width="9" style="29"/>
    <col min="13057" max="13057" width="24.25" style="29" customWidth="1"/>
    <col min="13058" max="13058" width="35.875" style="29" customWidth="1"/>
    <col min="13059" max="13059" width="46.375" style="29" customWidth="1"/>
    <col min="13060" max="13312" width="9" style="29"/>
    <col min="13313" max="13313" width="24.25" style="29" customWidth="1"/>
    <col min="13314" max="13314" width="35.875" style="29" customWidth="1"/>
    <col min="13315" max="13315" width="46.375" style="29" customWidth="1"/>
    <col min="13316" max="13568" width="9" style="29"/>
    <col min="13569" max="13569" width="24.25" style="29" customWidth="1"/>
    <col min="13570" max="13570" width="35.875" style="29" customWidth="1"/>
    <col min="13571" max="13571" width="46.375" style="29" customWidth="1"/>
    <col min="13572" max="13824" width="9" style="29"/>
    <col min="13825" max="13825" width="24.25" style="29" customWidth="1"/>
    <col min="13826" max="13826" width="35.875" style="29" customWidth="1"/>
    <col min="13827" max="13827" width="46.375" style="29" customWidth="1"/>
    <col min="13828" max="14080" width="9" style="29"/>
    <col min="14081" max="14081" width="24.25" style="29" customWidth="1"/>
    <col min="14082" max="14082" width="35.875" style="29" customWidth="1"/>
    <col min="14083" max="14083" width="46.375" style="29" customWidth="1"/>
    <col min="14084" max="14336" width="9" style="29"/>
    <col min="14337" max="14337" width="24.25" style="29" customWidth="1"/>
    <col min="14338" max="14338" width="35.875" style="29" customWidth="1"/>
    <col min="14339" max="14339" width="46.375" style="29" customWidth="1"/>
    <col min="14340" max="14592" width="9" style="29"/>
    <col min="14593" max="14593" width="24.25" style="29" customWidth="1"/>
    <col min="14594" max="14594" width="35.875" style="29" customWidth="1"/>
    <col min="14595" max="14595" width="46.375" style="29" customWidth="1"/>
    <col min="14596" max="14848" width="9" style="29"/>
    <col min="14849" max="14849" width="24.25" style="29" customWidth="1"/>
    <col min="14850" max="14850" width="35.875" style="29" customWidth="1"/>
    <col min="14851" max="14851" width="46.375" style="29" customWidth="1"/>
    <col min="14852" max="15104" width="9" style="29"/>
    <col min="15105" max="15105" width="24.25" style="29" customWidth="1"/>
    <col min="15106" max="15106" width="35.875" style="29" customWidth="1"/>
    <col min="15107" max="15107" width="46.375" style="29" customWidth="1"/>
    <col min="15108" max="15360" width="9" style="29"/>
    <col min="15361" max="15361" width="24.25" style="29" customWidth="1"/>
    <col min="15362" max="15362" width="35.875" style="29" customWidth="1"/>
    <col min="15363" max="15363" width="46.375" style="29" customWidth="1"/>
    <col min="15364" max="15616" width="9" style="29"/>
    <col min="15617" max="15617" width="24.25" style="29" customWidth="1"/>
    <col min="15618" max="15618" width="35.875" style="29" customWidth="1"/>
    <col min="15619" max="15619" width="46.375" style="29" customWidth="1"/>
    <col min="15620" max="15872" width="9" style="29"/>
    <col min="15873" max="15873" width="24.25" style="29" customWidth="1"/>
    <col min="15874" max="15874" width="35.875" style="29" customWidth="1"/>
    <col min="15875" max="15875" width="46.375" style="29" customWidth="1"/>
    <col min="15876" max="16128" width="9" style="29"/>
    <col min="16129" max="16129" width="24.25" style="29" customWidth="1"/>
    <col min="16130" max="16130" width="35.875" style="29" customWidth="1"/>
    <col min="16131" max="16131" width="46.375" style="29" customWidth="1"/>
    <col min="16132" max="16384" width="9" style="29"/>
  </cols>
  <sheetData>
    <row r="1" spans="1:3" ht="21.75" customHeight="1">
      <c r="A1" s="77" t="s">
        <v>120</v>
      </c>
      <c r="B1" s="77"/>
      <c r="C1" s="77"/>
    </row>
    <row r="2" spans="1:3" ht="36" customHeight="1">
      <c r="A2" s="163" t="s">
        <v>121</v>
      </c>
      <c r="B2" s="163"/>
      <c r="C2" s="163"/>
    </row>
    <row r="3" spans="1:3" ht="21.75" customHeight="1">
      <c r="A3" s="101"/>
      <c r="B3" s="101"/>
      <c r="C3" s="80" t="s">
        <v>1</v>
      </c>
    </row>
    <row r="4" spans="1:3" ht="21.75" customHeight="1">
      <c r="A4" s="100" t="s">
        <v>122</v>
      </c>
      <c r="B4" s="100" t="s">
        <v>123</v>
      </c>
      <c r="C4" s="100" t="s">
        <v>124</v>
      </c>
    </row>
    <row r="5" spans="1:3" ht="21.75" customHeight="1">
      <c r="A5" s="79" t="s">
        <v>125</v>
      </c>
      <c r="B5" s="78"/>
      <c r="C5" s="78"/>
    </row>
    <row r="6" spans="1:3" ht="21.75" customHeight="1">
      <c r="A6" s="79" t="s">
        <v>126</v>
      </c>
      <c r="B6" s="78"/>
      <c r="C6" s="78"/>
    </row>
    <row r="7" spans="1:3" ht="21.75" customHeight="1">
      <c r="A7" s="79" t="s">
        <v>127</v>
      </c>
      <c r="B7" s="78"/>
      <c r="C7" s="78"/>
    </row>
    <row r="8" spans="1:3" ht="21.75" customHeight="1">
      <c r="A8" s="79" t="s">
        <v>128</v>
      </c>
      <c r="B8" s="78"/>
      <c r="C8" s="78"/>
    </row>
    <row r="9" spans="1:3" ht="21.75" customHeight="1">
      <c r="A9" s="79" t="s">
        <v>129</v>
      </c>
      <c r="B9" s="78"/>
      <c r="C9" s="78"/>
    </row>
    <row r="10" spans="1:3" ht="21.75" customHeight="1">
      <c r="A10" s="79" t="s">
        <v>130</v>
      </c>
      <c r="B10" s="78"/>
      <c r="C10" s="78"/>
    </row>
    <row r="11" spans="1:3" ht="21.75" customHeight="1">
      <c r="A11" s="79" t="s">
        <v>131</v>
      </c>
      <c r="B11" s="78"/>
      <c r="C11" s="78"/>
    </row>
    <row r="12" spans="1:3" ht="21.75" customHeight="1">
      <c r="A12" s="79" t="s">
        <v>132</v>
      </c>
      <c r="B12" s="78"/>
      <c r="C12" s="78"/>
    </row>
    <row r="13" spans="1:3" ht="21.75" customHeight="1">
      <c r="A13" s="79" t="s">
        <v>133</v>
      </c>
      <c r="B13" s="78"/>
      <c r="C13" s="78"/>
    </row>
    <row r="14" spans="1:3" ht="21.75" customHeight="1">
      <c r="A14" s="79" t="s">
        <v>134</v>
      </c>
      <c r="B14" s="78"/>
      <c r="C14" s="78"/>
    </row>
    <row r="15" spans="1:3" ht="21.75" customHeight="1">
      <c r="A15" s="79" t="s">
        <v>135</v>
      </c>
      <c r="B15" s="78"/>
      <c r="C15" s="78"/>
    </row>
    <row r="16" spans="1:3" ht="21.75" customHeight="1">
      <c r="A16" s="79" t="s">
        <v>136</v>
      </c>
      <c r="B16" s="78"/>
      <c r="C16" s="78"/>
    </row>
    <row r="17" spans="1:3" ht="21" customHeight="1">
      <c r="A17" s="79" t="s">
        <v>23</v>
      </c>
      <c r="B17" s="78"/>
      <c r="C17" s="78"/>
    </row>
    <row r="18" spans="1:3" ht="22.5" customHeight="1">
      <c r="A18" s="99" t="s">
        <v>137</v>
      </c>
    </row>
  </sheetData>
  <mergeCells count="1">
    <mergeCell ref="A2:C2"/>
  </mergeCells>
  <phoneticPr fontId="0" type="noConversion"/>
  <pageMargins left="0.70069446338443309" right="0.70069446338443309" top="0.75208338226859028" bottom="0.75208338226859028" header="0.29930554506346935" footer="0.29930554506346935"/>
  <pageSetup paperSize="9"/>
  <extLst>
    <ext uri="{2D9387EB-5337-4D45-933B-B4D357D02E09}">
      <gutter val="0.0" pos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10"/>
  <sheetViews>
    <sheetView zoomScale="90" zoomScaleNormal="90" workbookViewId="0"/>
  </sheetViews>
  <sheetFormatPr defaultColWidth="9" defaultRowHeight="13.5"/>
  <cols>
    <col min="1" max="1" width="36" style="29" customWidth="1"/>
    <col min="2" max="2" width="54" style="29" customWidth="1"/>
    <col min="3" max="256" width="9" style="29"/>
    <col min="257" max="257" width="36" style="29" customWidth="1"/>
    <col min="258" max="258" width="54" style="29" customWidth="1"/>
    <col min="259" max="512" width="9" style="29"/>
    <col min="513" max="513" width="36" style="29" customWidth="1"/>
    <col min="514" max="514" width="54" style="29" customWidth="1"/>
    <col min="515" max="768" width="9" style="29"/>
    <col min="769" max="769" width="36" style="29" customWidth="1"/>
    <col min="770" max="770" width="54" style="29" customWidth="1"/>
    <col min="771" max="1024" width="9" style="29"/>
    <col min="1025" max="1025" width="36" style="29" customWidth="1"/>
    <col min="1026" max="1026" width="54" style="29" customWidth="1"/>
    <col min="1027" max="1280" width="9" style="29"/>
    <col min="1281" max="1281" width="36" style="29" customWidth="1"/>
    <col min="1282" max="1282" width="54" style="29" customWidth="1"/>
    <col min="1283" max="1536" width="9" style="29"/>
    <col min="1537" max="1537" width="36" style="29" customWidth="1"/>
    <col min="1538" max="1538" width="54" style="29" customWidth="1"/>
    <col min="1539" max="1792" width="9" style="29"/>
    <col min="1793" max="1793" width="36" style="29" customWidth="1"/>
    <col min="1794" max="1794" width="54" style="29" customWidth="1"/>
    <col min="1795" max="2048" width="9" style="29"/>
    <col min="2049" max="2049" width="36" style="29" customWidth="1"/>
    <col min="2050" max="2050" width="54" style="29" customWidth="1"/>
    <col min="2051" max="2304" width="9" style="29"/>
    <col min="2305" max="2305" width="36" style="29" customWidth="1"/>
    <col min="2306" max="2306" width="54" style="29" customWidth="1"/>
    <col min="2307" max="2560" width="9" style="29"/>
    <col min="2561" max="2561" width="36" style="29" customWidth="1"/>
    <col min="2562" max="2562" width="54" style="29" customWidth="1"/>
    <col min="2563" max="2816" width="9" style="29"/>
    <col min="2817" max="2817" width="36" style="29" customWidth="1"/>
    <col min="2818" max="2818" width="54" style="29" customWidth="1"/>
    <col min="2819" max="3072" width="9" style="29"/>
    <col min="3073" max="3073" width="36" style="29" customWidth="1"/>
    <col min="3074" max="3074" width="54" style="29" customWidth="1"/>
    <col min="3075" max="3328" width="9" style="29"/>
    <col min="3329" max="3329" width="36" style="29" customWidth="1"/>
    <col min="3330" max="3330" width="54" style="29" customWidth="1"/>
    <col min="3331" max="3584" width="9" style="29"/>
    <col min="3585" max="3585" width="36" style="29" customWidth="1"/>
    <col min="3586" max="3586" width="54" style="29" customWidth="1"/>
    <col min="3587" max="3840" width="9" style="29"/>
    <col min="3841" max="3841" width="36" style="29" customWidth="1"/>
    <col min="3842" max="3842" width="54" style="29" customWidth="1"/>
    <col min="3843" max="4096" width="9" style="29"/>
    <col min="4097" max="4097" width="36" style="29" customWidth="1"/>
    <col min="4098" max="4098" width="54" style="29" customWidth="1"/>
    <col min="4099" max="4352" width="9" style="29"/>
    <col min="4353" max="4353" width="36" style="29" customWidth="1"/>
    <col min="4354" max="4354" width="54" style="29" customWidth="1"/>
    <col min="4355" max="4608" width="9" style="29"/>
    <col min="4609" max="4609" width="36" style="29" customWidth="1"/>
    <col min="4610" max="4610" width="54" style="29" customWidth="1"/>
    <col min="4611" max="4864" width="9" style="29"/>
    <col min="4865" max="4865" width="36" style="29" customWidth="1"/>
    <col min="4866" max="4866" width="54" style="29" customWidth="1"/>
    <col min="4867" max="5120" width="9" style="29"/>
    <col min="5121" max="5121" width="36" style="29" customWidth="1"/>
    <col min="5122" max="5122" width="54" style="29" customWidth="1"/>
    <col min="5123" max="5376" width="9" style="29"/>
    <col min="5377" max="5377" width="36" style="29" customWidth="1"/>
    <col min="5378" max="5378" width="54" style="29" customWidth="1"/>
    <col min="5379" max="5632" width="9" style="29"/>
    <col min="5633" max="5633" width="36" style="29" customWidth="1"/>
    <col min="5634" max="5634" width="54" style="29" customWidth="1"/>
    <col min="5635" max="5888" width="9" style="29"/>
    <col min="5889" max="5889" width="36" style="29" customWidth="1"/>
    <col min="5890" max="5890" width="54" style="29" customWidth="1"/>
    <col min="5891" max="6144" width="9" style="29"/>
    <col min="6145" max="6145" width="36" style="29" customWidth="1"/>
    <col min="6146" max="6146" width="54" style="29" customWidth="1"/>
    <col min="6147" max="6400" width="9" style="29"/>
    <col min="6401" max="6401" width="36" style="29" customWidth="1"/>
    <col min="6402" max="6402" width="54" style="29" customWidth="1"/>
    <col min="6403" max="6656" width="9" style="29"/>
    <col min="6657" max="6657" width="36" style="29" customWidth="1"/>
    <col min="6658" max="6658" width="54" style="29" customWidth="1"/>
    <col min="6659" max="6912" width="9" style="29"/>
    <col min="6913" max="6913" width="36" style="29" customWidth="1"/>
    <col min="6914" max="6914" width="54" style="29" customWidth="1"/>
    <col min="6915" max="7168" width="9" style="29"/>
    <col min="7169" max="7169" width="36" style="29" customWidth="1"/>
    <col min="7170" max="7170" width="54" style="29" customWidth="1"/>
    <col min="7171" max="7424" width="9" style="29"/>
    <col min="7425" max="7425" width="36" style="29" customWidth="1"/>
    <col min="7426" max="7426" width="54" style="29" customWidth="1"/>
    <col min="7427" max="7680" width="9" style="29"/>
    <col min="7681" max="7681" width="36" style="29" customWidth="1"/>
    <col min="7682" max="7682" width="54" style="29" customWidth="1"/>
    <col min="7683" max="7936" width="9" style="29"/>
    <col min="7937" max="7937" width="36" style="29" customWidth="1"/>
    <col min="7938" max="7938" width="54" style="29" customWidth="1"/>
    <col min="7939" max="8192" width="9" style="29"/>
    <col min="8193" max="8193" width="36" style="29" customWidth="1"/>
    <col min="8194" max="8194" width="54" style="29" customWidth="1"/>
    <col min="8195" max="8448" width="9" style="29"/>
    <col min="8449" max="8449" width="36" style="29" customWidth="1"/>
    <col min="8450" max="8450" width="54" style="29" customWidth="1"/>
    <col min="8451" max="8704" width="9" style="29"/>
    <col min="8705" max="8705" width="36" style="29" customWidth="1"/>
    <col min="8706" max="8706" width="54" style="29" customWidth="1"/>
    <col min="8707" max="8960" width="9" style="29"/>
    <col min="8961" max="8961" width="36" style="29" customWidth="1"/>
    <col min="8962" max="8962" width="54" style="29" customWidth="1"/>
    <col min="8963" max="9216" width="9" style="29"/>
    <col min="9217" max="9217" width="36" style="29" customWidth="1"/>
    <col min="9218" max="9218" width="54" style="29" customWidth="1"/>
    <col min="9219" max="9472" width="9" style="29"/>
    <col min="9473" max="9473" width="36" style="29" customWidth="1"/>
    <col min="9474" max="9474" width="54" style="29" customWidth="1"/>
    <col min="9475" max="9728" width="9" style="29"/>
    <col min="9729" max="9729" width="36" style="29" customWidth="1"/>
    <col min="9730" max="9730" width="54" style="29" customWidth="1"/>
    <col min="9731" max="9984" width="9" style="29"/>
    <col min="9985" max="9985" width="36" style="29" customWidth="1"/>
    <col min="9986" max="9986" width="54" style="29" customWidth="1"/>
    <col min="9987" max="10240" width="9" style="29"/>
    <col min="10241" max="10241" width="36" style="29" customWidth="1"/>
    <col min="10242" max="10242" width="54" style="29" customWidth="1"/>
    <col min="10243" max="10496" width="9" style="29"/>
    <col min="10497" max="10497" width="36" style="29" customWidth="1"/>
    <col min="10498" max="10498" width="54" style="29" customWidth="1"/>
    <col min="10499" max="10752" width="9" style="29"/>
    <col min="10753" max="10753" width="36" style="29" customWidth="1"/>
    <col min="10754" max="10754" width="54" style="29" customWidth="1"/>
    <col min="10755" max="11008" width="9" style="29"/>
    <col min="11009" max="11009" width="36" style="29" customWidth="1"/>
    <col min="11010" max="11010" width="54" style="29" customWidth="1"/>
    <col min="11011" max="11264" width="9" style="29"/>
    <col min="11265" max="11265" width="36" style="29" customWidth="1"/>
    <col min="11266" max="11266" width="54" style="29" customWidth="1"/>
    <col min="11267" max="11520" width="9" style="29"/>
    <col min="11521" max="11521" width="36" style="29" customWidth="1"/>
    <col min="11522" max="11522" width="54" style="29" customWidth="1"/>
    <col min="11523" max="11776" width="9" style="29"/>
    <col min="11777" max="11777" width="36" style="29" customWidth="1"/>
    <col min="11778" max="11778" width="54" style="29" customWidth="1"/>
    <col min="11779" max="12032" width="9" style="29"/>
    <col min="12033" max="12033" width="36" style="29" customWidth="1"/>
    <col min="12034" max="12034" width="54" style="29" customWidth="1"/>
    <col min="12035" max="12288" width="9" style="29"/>
    <col min="12289" max="12289" width="36" style="29" customWidth="1"/>
    <col min="12290" max="12290" width="54" style="29" customWidth="1"/>
    <col min="12291" max="12544" width="9" style="29"/>
    <col min="12545" max="12545" width="36" style="29" customWidth="1"/>
    <col min="12546" max="12546" width="54" style="29" customWidth="1"/>
    <col min="12547" max="12800" width="9" style="29"/>
    <col min="12801" max="12801" width="36" style="29" customWidth="1"/>
    <col min="12802" max="12802" width="54" style="29" customWidth="1"/>
    <col min="12803" max="13056" width="9" style="29"/>
    <col min="13057" max="13057" width="36" style="29" customWidth="1"/>
    <col min="13058" max="13058" width="54" style="29" customWidth="1"/>
    <col min="13059" max="13312" width="9" style="29"/>
    <col min="13313" max="13313" width="36" style="29" customWidth="1"/>
    <col min="13314" max="13314" width="54" style="29" customWidth="1"/>
    <col min="13315" max="13568" width="9" style="29"/>
    <col min="13569" max="13569" width="36" style="29" customWidth="1"/>
    <col min="13570" max="13570" width="54" style="29" customWidth="1"/>
    <col min="13571" max="13824" width="9" style="29"/>
    <col min="13825" max="13825" width="36" style="29" customWidth="1"/>
    <col min="13826" max="13826" width="54" style="29" customWidth="1"/>
    <col min="13827" max="14080" width="9" style="29"/>
    <col min="14081" max="14081" width="36" style="29" customWidth="1"/>
    <col min="14082" max="14082" width="54" style="29" customWidth="1"/>
    <col min="14083" max="14336" width="9" style="29"/>
    <col min="14337" max="14337" width="36" style="29" customWidth="1"/>
    <col min="14338" max="14338" width="54" style="29" customWidth="1"/>
    <col min="14339" max="14592" width="9" style="29"/>
    <col min="14593" max="14593" width="36" style="29" customWidth="1"/>
    <col min="14594" max="14594" width="54" style="29" customWidth="1"/>
    <col min="14595" max="14848" width="9" style="29"/>
    <col min="14849" max="14849" width="36" style="29" customWidth="1"/>
    <col min="14850" max="14850" width="54" style="29" customWidth="1"/>
    <col min="14851" max="15104" width="9" style="29"/>
    <col min="15105" max="15105" width="36" style="29" customWidth="1"/>
    <col min="15106" max="15106" width="54" style="29" customWidth="1"/>
    <col min="15107" max="15360" width="9" style="29"/>
    <col min="15361" max="15361" width="36" style="29" customWidth="1"/>
    <col min="15362" max="15362" width="54" style="29" customWidth="1"/>
    <col min="15363" max="15616" width="9" style="29"/>
    <col min="15617" max="15617" width="36" style="29" customWidth="1"/>
    <col min="15618" max="15618" width="54" style="29" customWidth="1"/>
    <col min="15619" max="15872" width="9" style="29"/>
    <col min="15873" max="15873" width="36" style="29" customWidth="1"/>
    <col min="15874" max="15874" width="54" style="29" customWidth="1"/>
    <col min="15875" max="16128" width="9" style="29"/>
    <col min="16129" max="16129" width="36" style="29" customWidth="1"/>
    <col min="16130" max="16130" width="54" style="29" customWidth="1"/>
    <col min="16131" max="16384" width="9" style="29"/>
  </cols>
  <sheetData>
    <row r="1" spans="1:2" ht="21.75" customHeight="1">
      <c r="A1" s="77" t="s">
        <v>138</v>
      </c>
      <c r="B1" s="77"/>
    </row>
    <row r="2" spans="1:2" ht="44.25" customHeight="1">
      <c r="A2" s="163" t="s">
        <v>139</v>
      </c>
      <c r="B2" s="163"/>
    </row>
    <row r="3" spans="1:2" ht="21.75" customHeight="1">
      <c r="A3" s="81"/>
      <c r="B3" s="80" t="s">
        <v>1</v>
      </c>
    </row>
    <row r="4" spans="1:2" ht="21.75" customHeight="1">
      <c r="A4" s="79" t="s">
        <v>140</v>
      </c>
      <c r="B4" s="79" t="s">
        <v>141</v>
      </c>
    </row>
    <row r="5" spans="1:2" ht="21.75" customHeight="1">
      <c r="A5" s="78"/>
      <c r="B5" s="78"/>
    </row>
    <row r="6" spans="1:2" ht="21.75" customHeight="1">
      <c r="A6" s="78"/>
      <c r="B6" s="78"/>
    </row>
    <row r="7" spans="1:2" ht="21.75" customHeight="1">
      <c r="A7" s="78"/>
      <c r="B7" s="78"/>
    </row>
    <row r="8" spans="1:2" ht="21.75" customHeight="1">
      <c r="A8" s="78"/>
      <c r="B8" s="78"/>
    </row>
    <row r="9" spans="1:2" ht="21.75" customHeight="1">
      <c r="A9" s="79" t="s">
        <v>23</v>
      </c>
      <c r="B9" s="78"/>
    </row>
    <row r="10" spans="1:2" ht="20.25" customHeight="1">
      <c r="A10" s="77" t="s">
        <v>142</v>
      </c>
      <c r="B10" s="77"/>
    </row>
  </sheetData>
  <mergeCells count="1">
    <mergeCell ref="A2:B2"/>
  </mergeCells>
  <phoneticPr fontId="0" type="noConversion"/>
  <pageMargins left="0.70069446338443309" right="0.70069446338443309" top="0.75208338226859028" bottom="0.75208338226859028" header="0.29930554506346935" footer="0.29930554506346935"/>
  <pageSetup paperSize="9"/>
  <extLst>
    <ext uri="{2D9387EB-5337-4D45-933B-B4D357D02E09}">
      <gutter val="0.0" pos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IM15"/>
  <sheetViews>
    <sheetView showZeros="0" zoomScale="90" zoomScaleNormal="90" workbookViewId="0">
      <selection activeCell="K14" sqref="K14"/>
    </sheetView>
  </sheetViews>
  <sheetFormatPr defaultColWidth="8.75" defaultRowHeight="42" customHeight="1"/>
  <cols>
    <col min="1" max="1" width="34.125" style="64" customWidth="1"/>
    <col min="2" max="2" width="13.625" style="129" hidden="1" customWidth="1"/>
    <col min="3" max="3" width="14.5" style="129" hidden="1" customWidth="1"/>
    <col min="4" max="6" width="18.25" style="129" hidden="1" customWidth="1"/>
    <col min="7" max="7" width="17.5" style="129" hidden="1" customWidth="1"/>
    <col min="8" max="8" width="16.5" style="129" customWidth="1"/>
    <col min="9" max="9" width="17.75" style="64" customWidth="1"/>
    <col min="10" max="10" width="13.75" style="64" customWidth="1"/>
    <col min="11" max="247" width="9" style="64" customWidth="1"/>
    <col min="248" max="16384" width="8.75" style="129"/>
  </cols>
  <sheetData>
    <row r="1" spans="1:10" ht="18" customHeight="1">
      <c r="A1" s="54" t="s">
        <v>143</v>
      </c>
      <c r="J1" s="61"/>
    </row>
    <row r="2" spans="1:10" ht="28.9" customHeight="1">
      <c r="A2" s="164" t="s">
        <v>320</v>
      </c>
      <c r="B2" s="164"/>
      <c r="C2" s="164"/>
      <c r="D2" s="164"/>
      <c r="E2" s="164"/>
      <c r="F2" s="164"/>
      <c r="G2" s="164"/>
      <c r="H2" s="164"/>
      <c r="I2" s="164"/>
    </row>
    <row r="3" spans="1:10" ht="14.25">
      <c r="I3" s="11" t="s">
        <v>1</v>
      </c>
    </row>
    <row r="4" spans="1:10" ht="42" customHeight="1">
      <c r="A4" s="111" t="s">
        <v>2</v>
      </c>
      <c r="B4" s="65" t="s">
        <v>2</v>
      </c>
      <c r="C4" s="65" t="s">
        <v>2</v>
      </c>
      <c r="D4" s="65" t="s">
        <v>2</v>
      </c>
      <c r="E4" s="65" t="s">
        <v>2</v>
      </c>
      <c r="F4" s="65" t="s">
        <v>7</v>
      </c>
      <c r="G4" s="65" t="s">
        <v>144</v>
      </c>
      <c r="H4" s="65" t="s">
        <v>141</v>
      </c>
      <c r="I4" s="65" t="s">
        <v>319</v>
      </c>
    </row>
    <row r="5" spans="1:10" ht="42" customHeight="1">
      <c r="A5" s="127" t="s">
        <v>321</v>
      </c>
      <c r="B5" s="33">
        <v>25463</v>
      </c>
      <c r="C5" s="97">
        <v>2624</v>
      </c>
      <c r="D5" s="96">
        <v>28565</v>
      </c>
      <c r="E5" s="97">
        <v>3994</v>
      </c>
      <c r="F5" s="96">
        <v>15995</v>
      </c>
      <c r="G5" s="96">
        <v>163</v>
      </c>
      <c r="H5" s="96">
        <v>3478</v>
      </c>
      <c r="I5" s="33">
        <v>2898.3</v>
      </c>
    </row>
    <row r="6" spans="1:10" ht="42" customHeight="1">
      <c r="A6" s="127" t="s">
        <v>322</v>
      </c>
      <c r="B6" s="33">
        <v>1271</v>
      </c>
      <c r="C6" s="97">
        <v>219</v>
      </c>
      <c r="D6" s="96">
        <v>1190</v>
      </c>
      <c r="E6" s="97">
        <v>1028</v>
      </c>
      <c r="F6" s="96">
        <v>1038</v>
      </c>
      <c r="G6" s="96">
        <v>22</v>
      </c>
      <c r="H6" s="96">
        <v>350</v>
      </c>
      <c r="I6" s="33">
        <v>1490.9</v>
      </c>
    </row>
    <row r="7" spans="1:10" ht="42" customHeight="1">
      <c r="A7" s="127" t="s">
        <v>145</v>
      </c>
      <c r="B7" s="33">
        <v>428238</v>
      </c>
      <c r="C7" s="97">
        <v>52834</v>
      </c>
      <c r="D7" s="96">
        <v>553365</v>
      </c>
      <c r="E7" s="98">
        <v>92835</v>
      </c>
      <c r="F7" s="96">
        <v>302467</v>
      </c>
      <c r="G7" s="96">
        <v>9641</v>
      </c>
      <c r="H7" s="96">
        <v>116172</v>
      </c>
      <c r="I7" s="33">
        <v>212.5</v>
      </c>
    </row>
    <row r="8" spans="1:10" ht="42" customHeight="1">
      <c r="A8" s="127" t="s">
        <v>323</v>
      </c>
      <c r="B8" s="33">
        <v>170</v>
      </c>
      <c r="C8" s="97">
        <v>225</v>
      </c>
      <c r="D8" s="96">
        <v>113</v>
      </c>
      <c r="E8" s="97">
        <v>270</v>
      </c>
      <c r="F8" s="96">
        <v>180</v>
      </c>
      <c r="G8" s="96">
        <v>206</v>
      </c>
      <c r="H8" s="96">
        <v>513</v>
      </c>
      <c r="I8" s="33">
        <v>28.3</v>
      </c>
    </row>
    <row r="9" spans="1:10" ht="42" customHeight="1">
      <c r="A9" s="127" t="s">
        <v>324</v>
      </c>
      <c r="B9" s="33">
        <v>16000</v>
      </c>
      <c r="C9" s="97">
        <v>14612</v>
      </c>
      <c r="D9" s="96">
        <v>13239.1</v>
      </c>
      <c r="E9" s="97">
        <v>9474</v>
      </c>
      <c r="F9" s="96">
        <v>7000</v>
      </c>
      <c r="G9" s="96">
        <v>4780</v>
      </c>
      <c r="H9" s="96">
        <v>20000</v>
      </c>
      <c r="I9" s="33">
        <v>432.9</v>
      </c>
    </row>
    <row r="10" spans="1:10" ht="42" customHeight="1">
      <c r="A10" s="127" t="s">
        <v>325</v>
      </c>
      <c r="B10" s="33">
        <v>2400</v>
      </c>
      <c r="C10" s="97">
        <v>2054</v>
      </c>
      <c r="D10" s="96">
        <v>2760</v>
      </c>
      <c r="E10" s="97">
        <v>2161</v>
      </c>
      <c r="F10" s="96">
        <v>900</v>
      </c>
      <c r="G10" s="96">
        <v>601</v>
      </c>
      <c r="H10" s="96">
        <v>900</v>
      </c>
      <c r="I10" s="33">
        <v>33.299999999999997</v>
      </c>
    </row>
    <row r="11" spans="1:10" ht="42" customHeight="1">
      <c r="A11" s="110" t="s">
        <v>307</v>
      </c>
      <c r="B11" s="95">
        <f t="shared" ref="B11:G11" si="0">SUM(B5:B10)</f>
        <v>473542</v>
      </c>
      <c r="C11" s="95">
        <f t="shared" si="0"/>
        <v>72568</v>
      </c>
      <c r="D11" s="94">
        <f t="shared" si="0"/>
        <v>599232.1</v>
      </c>
      <c r="E11" s="94">
        <f t="shared" si="0"/>
        <v>109762</v>
      </c>
      <c r="F11" s="94">
        <f t="shared" si="0"/>
        <v>327580</v>
      </c>
      <c r="G11" s="94">
        <f t="shared" si="0"/>
        <v>15413</v>
      </c>
      <c r="H11" s="94">
        <v>141413</v>
      </c>
      <c r="I11" s="65">
        <v>235.6</v>
      </c>
    </row>
    <row r="12" spans="1:10" ht="42" customHeight="1">
      <c r="A12" s="128" t="s">
        <v>308</v>
      </c>
      <c r="B12" s="64"/>
      <c r="C12" s="64"/>
      <c r="D12" s="64"/>
      <c r="E12" s="64"/>
      <c r="F12" s="64"/>
      <c r="G12" s="64"/>
      <c r="H12" s="130">
        <v>2883</v>
      </c>
      <c r="I12" s="130"/>
    </row>
    <row r="13" spans="1:10" ht="42" customHeight="1">
      <c r="A13" s="128" t="s">
        <v>326</v>
      </c>
      <c r="H13" s="131">
        <v>106700</v>
      </c>
      <c r="I13" s="130"/>
    </row>
    <row r="14" spans="1:10" ht="42" customHeight="1">
      <c r="A14" s="128" t="s">
        <v>327</v>
      </c>
      <c r="H14" s="131">
        <v>84120</v>
      </c>
      <c r="I14" s="130"/>
    </row>
    <row r="15" spans="1:10" ht="42" customHeight="1">
      <c r="A15" s="132" t="s">
        <v>312</v>
      </c>
      <c r="H15" s="131">
        <v>335116</v>
      </c>
      <c r="I15" s="130"/>
    </row>
  </sheetData>
  <mergeCells count="1">
    <mergeCell ref="A2:I2"/>
  </mergeCells>
  <phoneticPr fontId="0" type="noConversion"/>
  <printOptions horizontalCentered="1"/>
  <pageMargins left="0.54999998235327052" right="0.54999998235327052" top="0.59027779759384524" bottom="0.59027779759384524" header="0.51111109613433603" footer="0.51111109613433603"/>
  <pageSetup paperSize="9"/>
  <extLst>
    <ext uri="{2D9387EB-5337-4D45-933B-B4D357D02E09}">
      <gutter val="0.0" pos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HK28"/>
  <sheetViews>
    <sheetView showZeros="0" zoomScale="90" zoomScaleNormal="90" workbookViewId="0">
      <selection activeCell="AD25" sqref="AD25"/>
    </sheetView>
  </sheetViews>
  <sheetFormatPr defaultColWidth="9" defaultRowHeight="19.899999999999999" customHeight="1"/>
  <cols>
    <col min="1" max="1" width="47.625" style="61" customWidth="1"/>
    <col min="2" max="2" width="11.625" style="8" hidden="1" customWidth="1"/>
    <col min="3" max="3" width="12.875" style="8" hidden="1" customWidth="1"/>
    <col min="4" max="4" width="19.75" style="8" hidden="1" customWidth="1"/>
    <col min="5" max="6" width="15.625" style="8" hidden="1" customWidth="1"/>
    <col min="7" max="7" width="15.625" style="8" customWidth="1"/>
    <col min="8" max="8" width="16.25" style="88" customWidth="1"/>
    <col min="9" max="219" width="9" style="64"/>
    <col min="220" max="16384" width="9" style="129"/>
  </cols>
  <sheetData>
    <row r="1" spans="1:8" ht="14.25">
      <c r="A1" s="54" t="s">
        <v>146</v>
      </c>
    </row>
    <row r="2" spans="1:8" ht="27.95" customHeight="1">
      <c r="A2" s="164" t="s">
        <v>328</v>
      </c>
      <c r="B2" s="164"/>
      <c r="C2" s="164"/>
      <c r="D2" s="164"/>
      <c r="E2" s="164"/>
      <c r="F2" s="164"/>
      <c r="G2" s="164"/>
      <c r="H2" s="164"/>
    </row>
    <row r="3" spans="1:8" ht="14.25">
      <c r="H3" s="11" t="s">
        <v>1</v>
      </c>
    </row>
    <row r="4" spans="1:8" ht="36" customHeight="1">
      <c r="A4" s="111" t="s">
        <v>2</v>
      </c>
      <c r="B4" s="73" t="s">
        <v>3</v>
      </c>
      <c r="C4" s="73" t="s">
        <v>4</v>
      </c>
      <c r="D4" s="65" t="s">
        <v>5</v>
      </c>
      <c r="E4" s="65" t="s">
        <v>7</v>
      </c>
      <c r="F4" s="65" t="s">
        <v>144</v>
      </c>
      <c r="G4" s="65" t="s">
        <v>141</v>
      </c>
      <c r="H4" s="65" t="s">
        <v>319</v>
      </c>
    </row>
    <row r="5" spans="1:8" ht="27.95" customHeight="1">
      <c r="A5" s="142" t="s">
        <v>147</v>
      </c>
      <c r="B5" s="13"/>
      <c r="C5" s="92">
        <f>C6</f>
        <v>1</v>
      </c>
      <c r="D5" s="92">
        <f>D6</f>
        <v>2</v>
      </c>
      <c r="E5" s="92">
        <f>E6</f>
        <v>34</v>
      </c>
      <c r="F5" s="92">
        <v>35</v>
      </c>
      <c r="G5" s="92">
        <v>30</v>
      </c>
      <c r="H5" s="67"/>
    </row>
    <row r="6" spans="1:8" ht="27.95" customHeight="1">
      <c r="A6" s="143" t="s">
        <v>148</v>
      </c>
      <c r="B6" s="72"/>
      <c r="C6" s="72">
        <v>1</v>
      </c>
      <c r="D6" s="72">
        <v>2</v>
      </c>
      <c r="E6" s="96">
        <v>34</v>
      </c>
      <c r="F6" s="96">
        <v>35</v>
      </c>
      <c r="G6" s="96">
        <v>30</v>
      </c>
      <c r="H6" s="70"/>
    </row>
    <row r="7" spans="1:8" ht="27.95" customHeight="1">
      <c r="A7" s="142" t="s">
        <v>149</v>
      </c>
      <c r="B7" s="13">
        <v>411298</v>
      </c>
      <c r="C7" s="91">
        <f>SUM(C8:C12)</f>
        <v>36023.242363999998</v>
      </c>
      <c r="D7" s="13">
        <f>SUM(D8:D12)</f>
        <v>527824.69999999995</v>
      </c>
      <c r="E7" s="13">
        <f>SUM(E8:E12)</f>
        <v>205952.2</v>
      </c>
      <c r="F7" s="13">
        <f>SUM(F8:F12)</f>
        <v>32176</v>
      </c>
      <c r="G7" s="13">
        <v>58731.784</v>
      </c>
      <c r="H7" s="67">
        <v>-56.8</v>
      </c>
    </row>
    <row r="8" spans="1:8" ht="27.95" customHeight="1">
      <c r="A8" s="143" t="s">
        <v>150</v>
      </c>
      <c r="B8" s="72">
        <v>366164</v>
      </c>
      <c r="C8" s="72">
        <v>20469</v>
      </c>
      <c r="D8" s="72">
        <v>478425.8</v>
      </c>
      <c r="E8" s="102">
        <v>182979.20000000001</v>
      </c>
      <c r="F8" s="102">
        <v>30616</v>
      </c>
      <c r="G8" s="102">
        <v>50221.4</v>
      </c>
      <c r="H8" s="70">
        <v>-57.7</v>
      </c>
    </row>
    <row r="9" spans="1:8" ht="27.95" customHeight="1">
      <c r="A9" s="143" t="s">
        <v>151</v>
      </c>
      <c r="B9" s="72">
        <v>25463</v>
      </c>
      <c r="C9" s="72">
        <v>2055.4157</v>
      </c>
      <c r="D9" s="72">
        <v>28746.9</v>
      </c>
      <c r="E9" s="102">
        <v>15995</v>
      </c>
      <c r="F9" s="102"/>
      <c r="G9" s="102">
        <v>3478</v>
      </c>
      <c r="H9" s="70">
        <v>-63.8</v>
      </c>
    </row>
    <row r="10" spans="1:8" ht="27.95" customHeight="1">
      <c r="A10" s="143" t="s">
        <v>152</v>
      </c>
      <c r="B10" s="72">
        <v>1271</v>
      </c>
      <c r="C10" s="72">
        <v>202.839</v>
      </c>
      <c r="D10" s="72">
        <v>1190</v>
      </c>
      <c r="E10" s="102">
        <v>1078</v>
      </c>
      <c r="F10" s="102"/>
      <c r="G10" s="102">
        <v>505</v>
      </c>
      <c r="H10" s="70">
        <v>-29.1</v>
      </c>
    </row>
    <row r="11" spans="1:8" ht="27.95" customHeight="1">
      <c r="A11" s="143" t="s">
        <v>153</v>
      </c>
      <c r="B11" s="72">
        <v>16000</v>
      </c>
      <c r="C11" s="72">
        <v>11764.787663999999</v>
      </c>
      <c r="D11" s="72">
        <v>16086</v>
      </c>
      <c r="E11" s="102">
        <v>5000</v>
      </c>
      <c r="F11" s="102">
        <v>1210</v>
      </c>
      <c r="G11" s="102">
        <v>3627.384</v>
      </c>
      <c r="H11" s="70">
        <v>-41.8</v>
      </c>
    </row>
    <row r="12" spans="1:8" ht="27.95" customHeight="1">
      <c r="A12" s="143" t="s">
        <v>154</v>
      </c>
      <c r="B12" s="72">
        <v>2400</v>
      </c>
      <c r="C12" s="72">
        <v>1531.2</v>
      </c>
      <c r="D12" s="72">
        <v>3376</v>
      </c>
      <c r="E12" s="102">
        <v>900</v>
      </c>
      <c r="F12" s="102">
        <v>350</v>
      </c>
      <c r="G12" s="102">
        <v>900</v>
      </c>
      <c r="H12" s="70"/>
    </row>
    <row r="13" spans="1:8" ht="27.95" customHeight="1">
      <c r="A13" s="142" t="s">
        <v>155</v>
      </c>
      <c r="B13" s="65">
        <v>3</v>
      </c>
      <c r="C13" s="90">
        <v>3</v>
      </c>
      <c r="D13" s="65">
        <f>D14</f>
        <v>3</v>
      </c>
      <c r="E13" s="65">
        <f>E14</f>
        <v>3</v>
      </c>
      <c r="F13" s="65">
        <v>3</v>
      </c>
      <c r="G13" s="65">
        <v>7330.24</v>
      </c>
      <c r="H13" s="67">
        <v>244241.3</v>
      </c>
    </row>
    <row r="14" spans="1:8" ht="27.95" customHeight="1">
      <c r="A14" s="143" t="s">
        <v>156</v>
      </c>
      <c r="B14" s="72">
        <v>3</v>
      </c>
      <c r="C14" s="72">
        <v>2.94</v>
      </c>
      <c r="D14" s="72">
        <v>3</v>
      </c>
      <c r="E14" s="72">
        <v>3</v>
      </c>
      <c r="F14" s="72">
        <v>3</v>
      </c>
      <c r="G14" s="72">
        <v>1.47</v>
      </c>
      <c r="H14" s="70">
        <v>-51</v>
      </c>
    </row>
    <row r="15" spans="1:8" ht="27.95" customHeight="1">
      <c r="A15" s="143" t="s">
        <v>329</v>
      </c>
      <c r="B15" s="13">
        <v>278</v>
      </c>
      <c r="C15" s="66">
        <f>SUM(C16:C18)</f>
        <v>590569.55764400004</v>
      </c>
      <c r="D15" s="13">
        <f>SUM(D16:D18)</f>
        <v>2282.5</v>
      </c>
      <c r="E15" s="13">
        <f>SUM(E16:E18)</f>
        <v>521.44000000000005</v>
      </c>
      <c r="F15" s="13">
        <f>F16+F17+F18</f>
        <v>53822</v>
      </c>
      <c r="G15" s="13">
        <v>7328.77</v>
      </c>
      <c r="H15" s="67">
        <v>100</v>
      </c>
    </row>
    <row r="16" spans="1:8" ht="27.95" customHeight="1">
      <c r="A16" s="142" t="s">
        <v>157</v>
      </c>
      <c r="B16" s="70">
        <v>278</v>
      </c>
      <c r="C16" s="72">
        <v>1154.1048000000001</v>
      </c>
      <c r="D16" s="72">
        <v>682.5</v>
      </c>
      <c r="E16" s="72">
        <v>521.44000000000005</v>
      </c>
      <c r="F16" s="72">
        <v>653</v>
      </c>
      <c r="G16" s="72">
        <v>74608.629528999998</v>
      </c>
      <c r="H16" s="70">
        <v>-2.8</v>
      </c>
    </row>
    <row r="17" spans="1:8" ht="33" customHeight="1">
      <c r="A17" s="143" t="s">
        <v>158</v>
      </c>
      <c r="B17" s="72"/>
      <c r="C17" s="72">
        <v>294707.72642199998</v>
      </c>
      <c r="D17" s="89">
        <v>800</v>
      </c>
      <c r="E17" s="89"/>
      <c r="F17" s="89">
        <v>52810</v>
      </c>
      <c r="G17" s="89">
        <v>1474.469529</v>
      </c>
      <c r="H17" s="70">
        <v>-19.7</v>
      </c>
    </row>
    <row r="18" spans="1:8" ht="27.95" customHeight="1">
      <c r="A18" s="143" t="s">
        <v>159</v>
      </c>
      <c r="B18" s="72"/>
      <c r="C18" s="72">
        <v>294707.72642199998</v>
      </c>
      <c r="D18" s="89">
        <v>800</v>
      </c>
      <c r="E18" s="89"/>
      <c r="F18" s="89">
        <v>359</v>
      </c>
      <c r="G18" s="89">
        <v>73134.16</v>
      </c>
      <c r="H18" s="70">
        <v>0.4</v>
      </c>
    </row>
    <row r="19" spans="1:8" ht="27.95" customHeight="1">
      <c r="A19" s="143" t="s">
        <v>160</v>
      </c>
      <c r="B19" s="66">
        <v>25962</v>
      </c>
      <c r="C19" s="66">
        <f>C20</f>
        <v>25016</v>
      </c>
      <c r="D19" s="66">
        <f>D20</f>
        <v>34718</v>
      </c>
      <c r="E19" s="66">
        <f>E20</f>
        <v>42073</v>
      </c>
      <c r="F19" s="66">
        <v>39743</v>
      </c>
      <c r="G19" s="66"/>
      <c r="H19" s="67"/>
    </row>
    <row r="20" spans="1:8" ht="27.95" customHeight="1">
      <c r="A20" s="142" t="s">
        <v>161</v>
      </c>
      <c r="B20" s="72">
        <v>25962</v>
      </c>
      <c r="C20" s="89">
        <v>25016</v>
      </c>
      <c r="D20" s="72">
        <v>34718</v>
      </c>
      <c r="E20" s="102">
        <v>42073</v>
      </c>
      <c r="F20" s="102">
        <v>39743</v>
      </c>
      <c r="G20" s="102">
        <v>42567.95</v>
      </c>
      <c r="H20" s="70">
        <v>2.2999999999999998</v>
      </c>
    </row>
    <row r="21" spans="1:8" ht="27.95" customHeight="1">
      <c r="A21" s="143" t="s">
        <v>330</v>
      </c>
      <c r="B21" s="66">
        <v>351</v>
      </c>
      <c r="C21" s="66">
        <f>C22</f>
        <v>243</v>
      </c>
      <c r="D21" s="66">
        <f>D22</f>
        <v>350</v>
      </c>
      <c r="E21" s="66">
        <f>E22</f>
        <v>350</v>
      </c>
      <c r="F21" s="66">
        <v>100</v>
      </c>
      <c r="G21" s="66">
        <v>42567.95</v>
      </c>
      <c r="H21" s="67">
        <v>2.2999999999999998</v>
      </c>
    </row>
    <row r="22" spans="1:8" ht="27.95" customHeight="1">
      <c r="A22" s="142" t="s">
        <v>162</v>
      </c>
      <c r="B22" s="72">
        <v>351</v>
      </c>
      <c r="C22" s="72">
        <v>243</v>
      </c>
      <c r="D22" s="72">
        <v>350</v>
      </c>
      <c r="E22" s="72">
        <v>350</v>
      </c>
      <c r="F22" s="72">
        <v>100</v>
      </c>
      <c r="G22" s="72">
        <v>208</v>
      </c>
      <c r="H22" s="70">
        <v>0.5</v>
      </c>
    </row>
    <row r="23" spans="1:8" ht="27.95" customHeight="1">
      <c r="A23" s="143" t="s">
        <v>331</v>
      </c>
      <c r="B23" s="12"/>
      <c r="C23" s="12"/>
      <c r="D23" s="12"/>
      <c r="E23" s="90">
        <f>E5+E7+E13+E15+E19+E21</f>
        <v>248933.64</v>
      </c>
      <c r="F23" s="12"/>
      <c r="G23" s="90">
        <v>208</v>
      </c>
      <c r="H23" s="67">
        <v>0.5</v>
      </c>
    </row>
    <row r="24" spans="1:8" ht="20.100000000000001" customHeight="1">
      <c r="A24" s="110" t="s">
        <v>315</v>
      </c>
      <c r="B24" s="145"/>
      <c r="C24" s="17"/>
      <c r="D24" s="146"/>
      <c r="E24" s="146"/>
      <c r="F24" s="146"/>
      <c r="G24" s="146">
        <v>183476.43937099999</v>
      </c>
      <c r="H24" s="64">
        <v>-28</v>
      </c>
    </row>
    <row r="25" spans="1:8" ht="20.100000000000001" customHeight="1">
      <c r="A25" s="144" t="s">
        <v>332</v>
      </c>
      <c r="B25" s="145"/>
      <c r="C25" s="88"/>
      <c r="D25" s="64"/>
      <c r="E25" s="64"/>
      <c r="F25" s="64"/>
      <c r="G25" s="64">
        <v>43000</v>
      </c>
      <c r="H25" s="64"/>
    </row>
    <row r="26" spans="1:8" ht="20.100000000000001" customHeight="1">
      <c r="A26" s="144" t="s">
        <v>112</v>
      </c>
      <c r="B26" s="145"/>
      <c r="C26" s="145"/>
      <c r="D26" s="145"/>
      <c r="E26" s="145"/>
      <c r="F26" s="145"/>
      <c r="G26" s="145">
        <v>118640</v>
      </c>
      <c r="H26" s="145"/>
    </row>
    <row r="27" spans="1:8" ht="20.100000000000001" customHeight="1">
      <c r="A27" s="144" t="s">
        <v>333</v>
      </c>
      <c r="B27" s="145"/>
      <c r="C27" s="88"/>
      <c r="D27" s="64"/>
      <c r="E27" s="64"/>
      <c r="F27" s="64"/>
      <c r="G27" s="64">
        <v>-10000</v>
      </c>
      <c r="H27" s="64"/>
    </row>
    <row r="28" spans="1:8" ht="20.100000000000001" customHeight="1">
      <c r="A28" s="110" t="s">
        <v>318</v>
      </c>
      <c r="B28" s="145"/>
      <c r="C28" s="88"/>
      <c r="D28" s="64"/>
      <c r="E28" s="64"/>
      <c r="F28" s="64"/>
      <c r="G28" s="64">
        <v>335116.43937099999</v>
      </c>
      <c r="H28" s="64"/>
    </row>
  </sheetData>
  <mergeCells count="1">
    <mergeCell ref="A2:H2"/>
  </mergeCells>
  <phoneticPr fontId="0" type="noConversion"/>
  <printOptions horizontalCentered="1"/>
  <pageMargins left="0.54999998235327052" right="0.54999998235327052" top="0.59027779759384524" bottom="0.59027779759384524" header="0.51111109613433603" footer="0.51111109613433603"/>
  <pageSetup paperSize="9"/>
  <extLst>
    <ext uri="{2D9387EB-5337-4D45-933B-B4D357D02E09}">
      <gutter val="0.0" pos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11"/>
  <sheetViews>
    <sheetView zoomScale="90" zoomScaleNormal="90" workbookViewId="0"/>
  </sheetViews>
  <sheetFormatPr defaultColWidth="9" defaultRowHeight="13.5"/>
  <cols>
    <col min="1" max="1" width="45.125" style="29" customWidth="1"/>
    <col min="2" max="2" width="45.25" style="29" customWidth="1"/>
    <col min="3" max="256" width="9" style="29"/>
    <col min="257" max="257" width="45.125" style="29" customWidth="1"/>
    <col min="258" max="258" width="45.25" style="29" customWidth="1"/>
    <col min="259" max="512" width="9" style="29"/>
    <col min="513" max="513" width="45.125" style="29" customWidth="1"/>
    <col min="514" max="514" width="45.25" style="29" customWidth="1"/>
    <col min="515" max="768" width="9" style="29"/>
    <col min="769" max="769" width="45.125" style="29" customWidth="1"/>
    <col min="770" max="770" width="45.25" style="29" customWidth="1"/>
    <col min="771" max="1024" width="9" style="29"/>
    <col min="1025" max="1025" width="45.125" style="29" customWidth="1"/>
    <col min="1026" max="1026" width="45.25" style="29" customWidth="1"/>
    <col min="1027" max="1280" width="9" style="29"/>
    <col min="1281" max="1281" width="45.125" style="29" customWidth="1"/>
    <col min="1282" max="1282" width="45.25" style="29" customWidth="1"/>
    <col min="1283" max="1536" width="9" style="29"/>
    <col min="1537" max="1537" width="45.125" style="29" customWidth="1"/>
    <col min="1538" max="1538" width="45.25" style="29" customWidth="1"/>
    <col min="1539" max="1792" width="9" style="29"/>
    <col min="1793" max="1793" width="45.125" style="29" customWidth="1"/>
    <col min="1794" max="1794" width="45.25" style="29" customWidth="1"/>
    <col min="1795" max="2048" width="9" style="29"/>
    <col min="2049" max="2049" width="45.125" style="29" customWidth="1"/>
    <col min="2050" max="2050" width="45.25" style="29" customWidth="1"/>
    <col min="2051" max="2304" width="9" style="29"/>
    <col min="2305" max="2305" width="45.125" style="29" customWidth="1"/>
    <col min="2306" max="2306" width="45.25" style="29" customWidth="1"/>
    <col min="2307" max="2560" width="9" style="29"/>
    <col min="2561" max="2561" width="45.125" style="29" customWidth="1"/>
    <col min="2562" max="2562" width="45.25" style="29" customWidth="1"/>
    <col min="2563" max="2816" width="9" style="29"/>
    <col min="2817" max="2817" width="45.125" style="29" customWidth="1"/>
    <col min="2818" max="2818" width="45.25" style="29" customWidth="1"/>
    <col min="2819" max="3072" width="9" style="29"/>
    <col min="3073" max="3073" width="45.125" style="29" customWidth="1"/>
    <col min="3074" max="3074" width="45.25" style="29" customWidth="1"/>
    <col min="3075" max="3328" width="9" style="29"/>
    <col min="3329" max="3329" width="45.125" style="29" customWidth="1"/>
    <col min="3330" max="3330" width="45.25" style="29" customWidth="1"/>
    <col min="3331" max="3584" width="9" style="29"/>
    <col min="3585" max="3585" width="45.125" style="29" customWidth="1"/>
    <col min="3586" max="3586" width="45.25" style="29" customWidth="1"/>
    <col min="3587" max="3840" width="9" style="29"/>
    <col min="3841" max="3841" width="45.125" style="29" customWidth="1"/>
    <col min="3842" max="3842" width="45.25" style="29" customWidth="1"/>
    <col min="3843" max="4096" width="9" style="29"/>
    <col min="4097" max="4097" width="45.125" style="29" customWidth="1"/>
    <col min="4098" max="4098" width="45.25" style="29" customWidth="1"/>
    <col min="4099" max="4352" width="9" style="29"/>
    <col min="4353" max="4353" width="45.125" style="29" customWidth="1"/>
    <col min="4354" max="4354" width="45.25" style="29" customWidth="1"/>
    <col min="4355" max="4608" width="9" style="29"/>
    <col min="4609" max="4609" width="45.125" style="29" customWidth="1"/>
    <col min="4610" max="4610" width="45.25" style="29" customWidth="1"/>
    <col min="4611" max="4864" width="9" style="29"/>
    <col min="4865" max="4865" width="45.125" style="29" customWidth="1"/>
    <col min="4866" max="4866" width="45.25" style="29" customWidth="1"/>
    <col min="4867" max="5120" width="9" style="29"/>
    <col min="5121" max="5121" width="45.125" style="29" customWidth="1"/>
    <col min="5122" max="5122" width="45.25" style="29" customWidth="1"/>
    <col min="5123" max="5376" width="9" style="29"/>
    <col min="5377" max="5377" width="45.125" style="29" customWidth="1"/>
    <col min="5378" max="5378" width="45.25" style="29" customWidth="1"/>
    <col min="5379" max="5632" width="9" style="29"/>
    <col min="5633" max="5633" width="45.125" style="29" customWidth="1"/>
    <col min="5634" max="5634" width="45.25" style="29" customWidth="1"/>
    <col min="5635" max="5888" width="9" style="29"/>
    <col min="5889" max="5889" width="45.125" style="29" customWidth="1"/>
    <col min="5890" max="5890" width="45.25" style="29" customWidth="1"/>
    <col min="5891" max="6144" width="9" style="29"/>
    <col min="6145" max="6145" width="45.125" style="29" customWidth="1"/>
    <col min="6146" max="6146" width="45.25" style="29" customWidth="1"/>
    <col min="6147" max="6400" width="9" style="29"/>
    <col min="6401" max="6401" width="45.125" style="29" customWidth="1"/>
    <col min="6402" max="6402" width="45.25" style="29" customWidth="1"/>
    <col min="6403" max="6656" width="9" style="29"/>
    <col min="6657" max="6657" width="45.125" style="29" customWidth="1"/>
    <col min="6658" max="6658" width="45.25" style="29" customWidth="1"/>
    <col min="6659" max="6912" width="9" style="29"/>
    <col min="6913" max="6913" width="45.125" style="29" customWidth="1"/>
    <col min="6914" max="6914" width="45.25" style="29" customWidth="1"/>
    <col min="6915" max="7168" width="9" style="29"/>
    <col min="7169" max="7169" width="45.125" style="29" customWidth="1"/>
    <col min="7170" max="7170" width="45.25" style="29" customWidth="1"/>
    <col min="7171" max="7424" width="9" style="29"/>
    <col min="7425" max="7425" width="45.125" style="29" customWidth="1"/>
    <col min="7426" max="7426" width="45.25" style="29" customWidth="1"/>
    <col min="7427" max="7680" width="9" style="29"/>
    <col min="7681" max="7681" width="45.125" style="29" customWidth="1"/>
    <col min="7682" max="7682" width="45.25" style="29" customWidth="1"/>
    <col min="7683" max="7936" width="9" style="29"/>
    <col min="7937" max="7937" width="45.125" style="29" customWidth="1"/>
    <col min="7938" max="7938" width="45.25" style="29" customWidth="1"/>
    <col min="7939" max="8192" width="9" style="29"/>
    <col min="8193" max="8193" width="45.125" style="29" customWidth="1"/>
    <col min="8194" max="8194" width="45.25" style="29" customWidth="1"/>
    <col min="8195" max="8448" width="9" style="29"/>
    <col min="8449" max="8449" width="45.125" style="29" customWidth="1"/>
    <col min="8450" max="8450" width="45.25" style="29" customWidth="1"/>
    <col min="8451" max="8704" width="9" style="29"/>
    <col min="8705" max="8705" width="45.125" style="29" customWidth="1"/>
    <col min="8706" max="8706" width="45.25" style="29" customWidth="1"/>
    <col min="8707" max="8960" width="9" style="29"/>
    <col min="8961" max="8961" width="45.125" style="29" customWidth="1"/>
    <col min="8962" max="8962" width="45.25" style="29" customWidth="1"/>
    <col min="8963" max="9216" width="9" style="29"/>
    <col min="9217" max="9217" width="45.125" style="29" customWidth="1"/>
    <col min="9218" max="9218" width="45.25" style="29" customWidth="1"/>
    <col min="9219" max="9472" width="9" style="29"/>
    <col min="9473" max="9473" width="45.125" style="29" customWidth="1"/>
    <col min="9474" max="9474" width="45.25" style="29" customWidth="1"/>
    <col min="9475" max="9728" width="9" style="29"/>
    <col min="9729" max="9729" width="45.125" style="29" customWidth="1"/>
    <col min="9730" max="9730" width="45.25" style="29" customWidth="1"/>
    <col min="9731" max="9984" width="9" style="29"/>
    <col min="9985" max="9985" width="45.125" style="29" customWidth="1"/>
    <col min="9986" max="9986" width="45.25" style="29" customWidth="1"/>
    <col min="9987" max="10240" width="9" style="29"/>
    <col min="10241" max="10241" width="45.125" style="29" customWidth="1"/>
    <col min="10242" max="10242" width="45.25" style="29" customWidth="1"/>
    <col min="10243" max="10496" width="9" style="29"/>
    <col min="10497" max="10497" width="45.125" style="29" customWidth="1"/>
    <col min="10498" max="10498" width="45.25" style="29" customWidth="1"/>
    <col min="10499" max="10752" width="9" style="29"/>
    <col min="10753" max="10753" width="45.125" style="29" customWidth="1"/>
    <col min="10754" max="10754" width="45.25" style="29" customWidth="1"/>
    <col min="10755" max="11008" width="9" style="29"/>
    <col min="11009" max="11009" width="45.125" style="29" customWidth="1"/>
    <col min="11010" max="11010" width="45.25" style="29" customWidth="1"/>
    <col min="11011" max="11264" width="9" style="29"/>
    <col min="11265" max="11265" width="45.125" style="29" customWidth="1"/>
    <col min="11266" max="11266" width="45.25" style="29" customWidth="1"/>
    <col min="11267" max="11520" width="9" style="29"/>
    <col min="11521" max="11521" width="45.125" style="29" customWidth="1"/>
    <col min="11522" max="11522" width="45.25" style="29" customWidth="1"/>
    <col min="11523" max="11776" width="9" style="29"/>
    <col min="11777" max="11777" width="45.125" style="29" customWidth="1"/>
    <col min="11778" max="11778" width="45.25" style="29" customWidth="1"/>
    <col min="11779" max="12032" width="9" style="29"/>
    <col min="12033" max="12033" width="45.125" style="29" customWidth="1"/>
    <col min="12034" max="12034" width="45.25" style="29" customWidth="1"/>
    <col min="12035" max="12288" width="9" style="29"/>
    <col min="12289" max="12289" width="45.125" style="29" customWidth="1"/>
    <col min="12290" max="12290" width="45.25" style="29" customWidth="1"/>
    <col min="12291" max="12544" width="9" style="29"/>
    <col min="12545" max="12545" width="45.125" style="29" customWidth="1"/>
    <col min="12546" max="12546" width="45.25" style="29" customWidth="1"/>
    <col min="12547" max="12800" width="9" style="29"/>
    <col min="12801" max="12801" width="45.125" style="29" customWidth="1"/>
    <col min="12802" max="12802" width="45.25" style="29" customWidth="1"/>
    <col min="12803" max="13056" width="9" style="29"/>
    <col min="13057" max="13057" width="45.125" style="29" customWidth="1"/>
    <col min="13058" max="13058" width="45.25" style="29" customWidth="1"/>
    <col min="13059" max="13312" width="9" style="29"/>
    <col min="13313" max="13313" width="45.125" style="29" customWidth="1"/>
    <col min="13314" max="13314" width="45.25" style="29" customWidth="1"/>
    <col min="13315" max="13568" width="9" style="29"/>
    <col min="13569" max="13569" width="45.125" style="29" customWidth="1"/>
    <col min="13570" max="13570" width="45.25" style="29" customWidth="1"/>
    <col min="13571" max="13824" width="9" style="29"/>
    <col min="13825" max="13825" width="45.125" style="29" customWidth="1"/>
    <col min="13826" max="13826" width="45.25" style="29" customWidth="1"/>
    <col min="13827" max="14080" width="9" style="29"/>
    <col min="14081" max="14081" width="45.125" style="29" customWidth="1"/>
    <col min="14082" max="14082" width="45.25" style="29" customWidth="1"/>
    <col min="14083" max="14336" width="9" style="29"/>
    <col min="14337" max="14337" width="45.125" style="29" customWidth="1"/>
    <col min="14338" max="14338" width="45.25" style="29" customWidth="1"/>
    <col min="14339" max="14592" width="9" style="29"/>
    <col min="14593" max="14593" width="45.125" style="29" customWidth="1"/>
    <col min="14594" max="14594" width="45.25" style="29" customWidth="1"/>
    <col min="14595" max="14848" width="9" style="29"/>
    <col min="14849" max="14849" width="45.125" style="29" customWidth="1"/>
    <col min="14850" max="14850" width="45.25" style="29" customWidth="1"/>
    <col min="14851" max="15104" width="9" style="29"/>
    <col min="15105" max="15105" width="45.125" style="29" customWidth="1"/>
    <col min="15106" max="15106" width="45.25" style="29" customWidth="1"/>
    <col min="15107" max="15360" width="9" style="29"/>
    <col min="15361" max="15361" width="45.125" style="29" customWidth="1"/>
    <col min="15362" max="15362" width="45.25" style="29" customWidth="1"/>
    <col min="15363" max="15616" width="9" style="29"/>
    <col min="15617" max="15617" width="45.125" style="29" customWidth="1"/>
    <col min="15618" max="15618" width="45.25" style="29" customWidth="1"/>
    <col min="15619" max="15872" width="9" style="29"/>
    <col min="15873" max="15873" width="45.125" style="29" customWidth="1"/>
    <col min="15874" max="15874" width="45.25" style="29" customWidth="1"/>
    <col min="15875" max="16128" width="9" style="29"/>
    <col min="16129" max="16129" width="45.125" style="29" customWidth="1"/>
    <col min="16130" max="16130" width="45.25" style="29" customWidth="1"/>
    <col min="16131" max="16384" width="9" style="29"/>
  </cols>
  <sheetData>
    <row r="1" spans="1:2">
      <c r="A1" s="86" t="s">
        <v>163</v>
      </c>
    </row>
    <row r="2" spans="1:2" ht="35.25" customHeight="1">
      <c r="A2" s="162" t="s">
        <v>164</v>
      </c>
      <c r="B2" s="162"/>
    </row>
    <row r="3" spans="1:2" ht="21.75" customHeight="1">
      <c r="A3" s="85"/>
      <c r="B3" s="84" t="s">
        <v>1</v>
      </c>
    </row>
    <row r="4" spans="1:2" ht="21.75" customHeight="1">
      <c r="A4" s="70" t="s">
        <v>2</v>
      </c>
      <c r="B4" s="70" t="s">
        <v>116</v>
      </c>
    </row>
    <row r="5" spans="1:2" ht="21.75" customHeight="1">
      <c r="A5" s="83"/>
      <c r="B5" s="83"/>
    </row>
    <row r="6" spans="1:2" ht="21.75" customHeight="1">
      <c r="A6" s="83"/>
      <c r="B6" s="83"/>
    </row>
    <row r="7" spans="1:2" ht="21.75" customHeight="1">
      <c r="A7" s="83"/>
      <c r="B7" s="83"/>
    </row>
    <row r="8" spans="1:2" ht="21.75" customHeight="1">
      <c r="A8" s="83"/>
      <c r="B8" s="83"/>
    </row>
    <row r="9" spans="1:2" ht="21.75" customHeight="1">
      <c r="A9" s="83"/>
      <c r="B9" s="83"/>
    </row>
    <row r="10" spans="1:2" ht="21.75" customHeight="1">
      <c r="A10" s="70" t="s">
        <v>23</v>
      </c>
      <c r="B10" s="83"/>
    </row>
    <row r="11" spans="1:2" ht="14.25">
      <c r="A11" s="82" t="s">
        <v>117</v>
      </c>
    </row>
  </sheetData>
  <mergeCells count="1">
    <mergeCell ref="A2:B2"/>
  </mergeCells>
  <phoneticPr fontId="0" type="noConversion"/>
  <pageMargins left="0.70069446338443309" right="0.70069446338443309" top="0.75208338226859028" bottom="0.75208338226859028" header="0.29930554506346935" footer="0.29930554506346935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188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1全区一般公共预算收入表</vt:lpstr>
      <vt:lpstr>2全区一般公共预算支出表</vt:lpstr>
      <vt:lpstr>3一般公共预算本级支出表</vt:lpstr>
      <vt:lpstr>4一般公共预算本级基本支出表</vt:lpstr>
      <vt:lpstr>5一般公共预算税收返还、一般性转移支付分地区安排情况表</vt:lpstr>
      <vt:lpstr>6一般公共预算专项转移支付分项目安排情况表</vt:lpstr>
      <vt:lpstr>7政府性基金收入表</vt:lpstr>
      <vt:lpstr>8政府性基金支出表</vt:lpstr>
      <vt:lpstr>9政府性基金预算本级支出表</vt:lpstr>
      <vt:lpstr>10政府性基金预算专项转移支付分地区安排情况表</vt:lpstr>
      <vt:lpstr>11政府性基金预算专项转移支付分项目安排情况表</vt:lpstr>
      <vt:lpstr>12国有资本经营收入表</vt:lpstr>
      <vt:lpstr>13国有资本经营支出表</vt:lpstr>
      <vt:lpstr>14国有资本经营预算本级支出表</vt:lpstr>
      <vt:lpstr>15国有资本经营预算专项转移支付分地区安排情况表</vt:lpstr>
      <vt:lpstr>16国有资本经营预算专项转移支付分项目安排情况表</vt:lpstr>
      <vt:lpstr>17社保基金收入表</vt:lpstr>
      <vt:lpstr>18社保基金支出表</vt:lpstr>
      <vt:lpstr>19地方政府债务限额及余额预算情况表 </vt:lpstr>
      <vt:lpstr>20地方政府一般债务余额情况表 </vt:lpstr>
      <vt:lpstr>21地方政府专项债务余额情况表 </vt:lpstr>
      <vt:lpstr>22地方政府债券发行及还本付息情况表 </vt:lpstr>
      <vt:lpstr>23地方政府债务限额提前下达情况表 </vt:lpstr>
      <vt:lpstr>24使用新增地方政府债务资金安排表 </vt:lpstr>
      <vt:lpstr>25地方政府再融资债券分月发行安排表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办公室</dc:creator>
  <cp:lastModifiedBy>Administrator</cp:lastModifiedBy>
  <cp:revision>2</cp:revision>
  <cp:lastPrinted>2024-01-26T03:14:00Z</cp:lastPrinted>
  <dcterms:created xsi:type="dcterms:W3CDTF">2020-11-22T17:46:00Z</dcterms:created>
  <dcterms:modified xsi:type="dcterms:W3CDTF">2026-02-09T05:51:37Z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AC44E2964C384F6EBC9F061F75C79CCD_13</vt:lpwstr>
  </property>
</Properties>
</file>