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0" yWindow="0" windowWidth="28771" windowHeight="12360" activeTab="0" tabRatio="890"/>
  </bookViews>
  <sheets>
    <sheet name="1全区一般公共预算收入表" sheetId="11" r:id="rId1"/>
    <sheet name="2全区一般公共预算支出表" sheetId="12" r:id="rId2"/>
    <sheet name="3一般公共预算本级支出表" sheetId="26" r:id="rId3"/>
    <sheet name="4一般公共预算本级基本支出表" sheetId="27" r:id="rId4"/>
    <sheet name="5一般公共预算税收返还、一般性转移支付分地区安排情况表" sheetId="28" r:id="rId5"/>
    <sheet name="6一般公共预算专项转移支付分项目安排情况表" sheetId="29" r:id="rId6"/>
    <sheet name="7政府性基金收入表" sheetId="15" r:id="rId7"/>
    <sheet name="8政府性基金支出表" sheetId="16" r:id="rId8"/>
    <sheet name="9政府性基金预算本级支出表" sheetId="30" r:id="rId9"/>
    <sheet name="10政府性基金预算专项转移支付分地区安排情况表" sheetId="31" r:id="rId10"/>
    <sheet name="11政府性基金预算专项转移支付分项目安排情况表" sheetId="32" r:id="rId11"/>
    <sheet name="12国有资本经营收入表" sheetId="19" r:id="rId12"/>
    <sheet name="13国有资本经营支出表" sheetId="20" r:id="rId13"/>
    <sheet name="14国有资本经营预算本级支出表" sheetId="33" r:id="rId14"/>
    <sheet name="15国有资本经营预算专项转移支付分地区安排情况表" sheetId="34" r:id="rId15"/>
    <sheet name="16国有资本经营预算专项转移支付分项目安排情况表" sheetId="35" r:id="rId16"/>
    <sheet name="17社保基金收入表" sheetId="17" r:id="rId17"/>
    <sheet name="18社保基金支出表" sheetId="18" r:id="rId18"/>
    <sheet name="19地方政府债务限额及余额预算情况表 " sheetId="36" r:id="rId19"/>
    <sheet name="20地方政府一般债务余额情况表 " sheetId="37" r:id="rId20"/>
    <sheet name="21地方政府专项债务余额情况表 " sheetId="38" r:id="rId21"/>
    <sheet name="22地方政府债券发行及还本付息情况表 " sheetId="39" r:id="rId22"/>
    <sheet name="23地方政府债务限额提前下达情况表 " sheetId="40" r:id="rId23"/>
    <sheet name="24使用新增地方政府债务资金安排表 " sheetId="41" r:id="rId24"/>
    <sheet name="25地方政府再融资债券分月发行安排表 " sheetId="42" r:id="rId25"/>
  </sheets>
  <calcPr calcId="191029"/>
</workbook>
</file>

<file path=xl/sharedStrings.xml><?xml version="1.0" encoding="utf-8"?>
<sst xmlns="http://schemas.openxmlformats.org/spreadsheetml/2006/main" count="520" uniqueCount="328">
  <si>
    <t>表1</t>
  </si>
  <si>
    <t>2025年区级一般公共预算收入预算表</t>
  </si>
  <si>
    <t>单位：万元</t>
  </si>
  <si>
    <t>科目名称</t>
  </si>
  <si>
    <t>2022年预算</t>
  </si>
  <si>
    <t>2022年完成</t>
  </si>
  <si>
    <t>2023年预算数</t>
  </si>
  <si>
    <t>2023年完成</t>
  </si>
  <si>
    <t>2024年预算数</t>
  </si>
  <si>
    <t>2024年完成</t>
  </si>
  <si>
    <t>2025年预算数</t>
  </si>
  <si>
    <t>比上年增长(%)</t>
  </si>
  <si>
    <t>一、税收收入</t>
  </si>
  <si>
    <t>　　1.增值税</t>
  </si>
  <si>
    <t>　　2.企业所得税</t>
  </si>
  <si>
    <t>　　3.个人所得税</t>
  </si>
  <si>
    <t xml:space="preserve">    4.资源税</t>
  </si>
  <si>
    <t>　　5.城市维护建设税</t>
  </si>
  <si>
    <t>　　6.房产税</t>
  </si>
  <si>
    <t>　　7.印花税</t>
  </si>
  <si>
    <t>　　8.城镇土地使用税</t>
  </si>
  <si>
    <t>　　9.土地增值税</t>
  </si>
  <si>
    <r>
      <rPr>
        <sz val="12.0"/>
        <rFont val="宋体"/>
        <charset val="134"/>
      </rPr>
      <t>　　1</t>
    </r>
    <r>
      <rPr>
        <sz val="12.0"/>
        <rFont val="宋体"/>
        <charset val="134"/>
      </rPr>
      <t>0.</t>
    </r>
    <r>
      <rPr>
        <sz val="12.0"/>
        <rFont val="宋体"/>
        <charset val="134"/>
      </rPr>
      <t>车船税</t>
    </r>
    <phoneticPr fontId="0" type="noConversion"/>
  </si>
  <si>
    <r>
      <rPr>
        <sz val="12.0"/>
        <rFont val="宋体"/>
        <charset val="134"/>
      </rPr>
      <t>　　1</t>
    </r>
    <r>
      <rPr>
        <sz val="12.0"/>
        <rFont val="宋体"/>
        <charset val="134"/>
      </rPr>
      <t>1.</t>
    </r>
    <r>
      <rPr>
        <sz val="12.0"/>
        <rFont val="宋体"/>
        <charset val="134"/>
      </rPr>
      <t>耕地占用税</t>
    </r>
    <phoneticPr fontId="0" type="noConversion"/>
  </si>
  <si>
    <r>
      <rPr>
        <sz val="12.0"/>
        <rFont val="宋体"/>
        <charset val="134"/>
      </rPr>
      <t>　　1</t>
    </r>
    <r>
      <rPr>
        <sz val="12.0"/>
        <rFont val="宋体"/>
        <charset val="134"/>
      </rPr>
      <t>2.</t>
    </r>
    <r>
      <rPr>
        <sz val="12.0"/>
        <rFont val="宋体"/>
        <charset val="134"/>
      </rPr>
      <t>契税</t>
    </r>
    <phoneticPr fontId="0" type="noConversion"/>
  </si>
  <si>
    <t xml:space="preserve">    13.环境保护税</t>
  </si>
  <si>
    <t>二、非税收入</t>
  </si>
  <si>
    <r>
      <rPr>
        <sz val="12.0"/>
        <rFont val="宋体"/>
        <charset val="134"/>
      </rPr>
      <t>　　1</t>
    </r>
    <r>
      <rPr>
        <sz val="12.0"/>
        <rFont val="宋体"/>
        <charset val="134"/>
      </rPr>
      <t>.</t>
    </r>
    <r>
      <rPr>
        <sz val="12.0"/>
        <rFont val="宋体"/>
        <charset val="134"/>
      </rPr>
      <t>专项收入</t>
    </r>
    <phoneticPr fontId="0" type="noConversion"/>
  </si>
  <si>
    <r>
      <rPr>
        <sz val="12.0"/>
        <rFont val="宋体"/>
        <charset val="134"/>
      </rPr>
      <t>　　2</t>
    </r>
    <r>
      <rPr>
        <sz val="12.0"/>
        <rFont val="宋体"/>
        <charset val="134"/>
      </rPr>
      <t>.</t>
    </r>
    <r>
      <rPr>
        <sz val="12.0"/>
        <rFont val="宋体"/>
        <charset val="134"/>
      </rPr>
      <t>行政事业性收费收入</t>
    </r>
    <phoneticPr fontId="0" type="noConversion"/>
  </si>
  <si>
    <r>
      <rPr>
        <sz val="12.0"/>
        <rFont val="宋体"/>
        <charset val="134"/>
      </rPr>
      <t>　　3</t>
    </r>
    <r>
      <rPr>
        <sz val="12.0"/>
        <rFont val="宋体"/>
        <charset val="134"/>
      </rPr>
      <t>.</t>
    </r>
    <r>
      <rPr>
        <sz val="12.0"/>
        <rFont val="宋体"/>
        <charset val="134"/>
      </rPr>
      <t>罚没收入</t>
    </r>
    <phoneticPr fontId="0" type="noConversion"/>
  </si>
  <si>
    <t xml:space="preserve">    4.国有资本经营收入</t>
  </si>
  <si>
    <t>　　5.国有资源(资产)有偿使用收入</t>
  </si>
  <si>
    <t xml:space="preserve">    5.捐赠收入</t>
  </si>
  <si>
    <t xml:space="preserve">    6.政府住房基金收入</t>
  </si>
  <si>
    <t>　  7.其他收入</t>
  </si>
  <si>
    <t>合计</t>
  </si>
  <si>
    <t>表2</t>
  </si>
  <si>
    <t>2025年区级一般公共支出预算表</t>
  </si>
  <si>
    <t>24年调整预算</t>
  </si>
  <si>
    <t>比上年预算增(%)</t>
  </si>
  <si>
    <t>上年结转</t>
  </si>
  <si>
    <t>备注</t>
  </si>
  <si>
    <t>201 一般公共服务支出</t>
  </si>
  <si>
    <t>一般公共服务支出</t>
  </si>
  <si>
    <t>201</t>
  </si>
  <si>
    <t>因财力紧张压减各单位支出</t>
  </si>
  <si>
    <t>203 国防支出</t>
  </si>
  <si>
    <t>外交支出</t>
  </si>
  <si>
    <t>203</t>
  </si>
  <si>
    <t>国防支出</t>
  </si>
  <si>
    <t>204 公共安全支出</t>
  </si>
  <si>
    <t>204</t>
  </si>
  <si>
    <t>公共安全支出</t>
  </si>
  <si>
    <t>因财力紧张压减公安部分支出</t>
  </si>
  <si>
    <t>205 教育支出</t>
  </si>
  <si>
    <t>205</t>
  </si>
  <si>
    <t>教育支出</t>
  </si>
  <si>
    <t>206 科学技术支出</t>
  </si>
  <si>
    <r>
      <rPr>
        <sz val="12.0"/>
        <rFont val="宋体"/>
        <charset val="134"/>
      </rPr>
      <t>因体制调整，2</t>
    </r>
    <r>
      <rPr>
        <sz val="12.0"/>
        <rFont val="宋体"/>
        <charset val="134"/>
      </rPr>
      <t>023年减少</t>
    </r>
    <phoneticPr fontId="0" type="noConversion"/>
  </si>
  <si>
    <t>206</t>
  </si>
  <si>
    <t>科学技术支出</t>
  </si>
  <si>
    <t>上级专款年初预算增加</t>
  </si>
  <si>
    <t>207 文化旅游体育与传媒支出</t>
  </si>
  <si>
    <t>207</t>
  </si>
  <si>
    <t>文化旅游体育与传媒支出</t>
  </si>
  <si>
    <t>208 社会保障和就业支出</t>
  </si>
  <si>
    <t>208</t>
  </si>
  <si>
    <t>社会保障和就业支出</t>
  </si>
  <si>
    <t>210 卫生健康支出</t>
  </si>
  <si>
    <t>210</t>
  </si>
  <si>
    <t>卫生健康支出</t>
  </si>
  <si>
    <t>211 节能环保支出</t>
  </si>
  <si>
    <t>社会保险基金支出</t>
  </si>
  <si>
    <t>211</t>
  </si>
  <si>
    <t>节能环保支出</t>
  </si>
  <si>
    <t>上级专款年初预算减少</t>
  </si>
  <si>
    <t>212 城乡社区支出</t>
  </si>
  <si>
    <t>212</t>
  </si>
  <si>
    <t>城乡社区支出</t>
  </si>
  <si>
    <t>213 农林水支出</t>
  </si>
  <si>
    <t>213</t>
  </si>
  <si>
    <t>农林水支出</t>
  </si>
  <si>
    <t>214 交通运输支出</t>
  </si>
  <si>
    <t>214</t>
  </si>
  <si>
    <t>交通运输支出</t>
  </si>
  <si>
    <t>215 资源勘探信息等支出</t>
  </si>
  <si>
    <t>215</t>
  </si>
  <si>
    <t>资源勘探工业信息等支出</t>
  </si>
  <si>
    <t>216 商业服务业等支出</t>
  </si>
  <si>
    <t>216</t>
  </si>
  <si>
    <t>商业服务业等支出</t>
  </si>
  <si>
    <t>220 自然资源海洋气象等支出</t>
  </si>
  <si>
    <t>220</t>
  </si>
  <si>
    <t>自然资源海洋气象等支出</t>
  </si>
  <si>
    <t>221 住房保障支出</t>
  </si>
  <si>
    <t>221</t>
  </si>
  <si>
    <t>住房保障支出</t>
  </si>
  <si>
    <t>222 粮油物资储备支出</t>
  </si>
  <si>
    <t>金融支出</t>
  </si>
  <si>
    <t>224 灾害防治及应急管理支出</t>
  </si>
  <si>
    <t>援助其他地区支出</t>
  </si>
  <si>
    <t>224</t>
  </si>
  <si>
    <t>灾害防治及应急管理支出</t>
  </si>
  <si>
    <t>227 预备费</t>
  </si>
  <si>
    <r>
      <rPr>
        <sz val="12.0"/>
        <rFont val="宋体"/>
        <charset val="134"/>
      </rPr>
      <t>调整支预留资金8</t>
    </r>
    <r>
      <rPr>
        <sz val="12.0"/>
        <rFont val="宋体"/>
        <charset val="134"/>
      </rPr>
      <t>000万元</t>
    </r>
    <phoneticPr fontId="0" type="noConversion"/>
  </si>
  <si>
    <t>227</t>
  </si>
  <si>
    <t>预备费</t>
  </si>
  <si>
    <t>预备费调整到预留资金8000万元</t>
  </si>
  <si>
    <t>229 其他支出</t>
  </si>
  <si>
    <r>
      <rPr>
        <sz val="12.0"/>
        <rFont val="宋体"/>
        <charset val="134"/>
      </rPr>
      <t>增加预留资金8</t>
    </r>
    <r>
      <rPr>
        <sz val="12.0"/>
        <rFont val="宋体"/>
        <charset val="134"/>
      </rPr>
      <t>000万元</t>
    </r>
    <phoneticPr fontId="0" type="noConversion"/>
  </si>
  <si>
    <t>229</t>
  </si>
  <si>
    <t>其他支出</t>
  </si>
  <si>
    <t>230 转移性支出</t>
  </si>
  <si>
    <t>粮油物资储备支出</t>
  </si>
  <si>
    <t>232</t>
  </si>
  <si>
    <t>债务付息支出</t>
  </si>
  <si>
    <t>3000.000000</t>
  </si>
  <si>
    <t>231 债务还本支出</t>
  </si>
  <si>
    <t>国有资本经营预算支出</t>
  </si>
  <si>
    <t>232 债务付息支出</t>
  </si>
  <si>
    <t>233 债务发行费用</t>
  </si>
  <si>
    <t>233</t>
  </si>
  <si>
    <t>债务发行费用支出</t>
  </si>
  <si>
    <t>25.000000</t>
  </si>
  <si>
    <t>转移性支出</t>
  </si>
  <si>
    <t>债务还本支出</t>
  </si>
  <si>
    <t>抗疫特别国债安排的支出</t>
  </si>
  <si>
    <t>表3</t>
  </si>
  <si>
    <t>一般公共预算本级支出表</t>
  </si>
  <si>
    <t>金额</t>
  </si>
  <si>
    <t>注：藁城区未划分区本级与乡镇，空表列示</t>
  </si>
  <si>
    <t>表4</t>
  </si>
  <si>
    <t>一般公共预算本级基本支出表</t>
  </si>
  <si>
    <t>表5</t>
  </si>
  <si>
    <t>一般公共预算税收返还、一般性转移支付分地区安排情况表</t>
  </si>
  <si>
    <t>地区名称</t>
  </si>
  <si>
    <t>税收返还</t>
  </si>
  <si>
    <t>一般性转移支付</t>
  </si>
  <si>
    <t>廉州镇</t>
  </si>
  <si>
    <t>兴安镇</t>
  </si>
  <si>
    <t>常安镇</t>
  </si>
  <si>
    <t>贾市庄镇</t>
  </si>
  <si>
    <t>南营镇</t>
  </si>
  <si>
    <t>梅花镇</t>
  </si>
  <si>
    <t>南董镇</t>
  </si>
  <si>
    <t>九门回族乡</t>
  </si>
  <si>
    <t>张家庄镇</t>
  </si>
  <si>
    <t>南孟镇</t>
  </si>
  <si>
    <t>增村镇</t>
  </si>
  <si>
    <t>西关镇</t>
  </si>
  <si>
    <t>注：藁城区无对下一般性转移支付，空表列示</t>
  </si>
  <si>
    <t>表6</t>
  </si>
  <si>
    <t>一般公共预算专项转移支付分项目安排情况表</t>
  </si>
  <si>
    <t>项目名称</t>
  </si>
  <si>
    <t>预算数</t>
  </si>
  <si>
    <t>注：藁城区无一般公共预算专项转移支付项目，空表列示</t>
  </si>
  <si>
    <t>表7</t>
  </si>
  <si>
    <t>2025年区级政府性基金收入预算表</t>
  </si>
  <si>
    <t>2024年完成数</t>
  </si>
  <si>
    <r>
      <rPr>
        <sz val="12.0"/>
        <rFont val="宋体"/>
        <charset val="134"/>
      </rPr>
      <t xml:space="preserve">   1.</t>
    </r>
    <r>
      <rPr>
        <sz val="12.0"/>
        <rFont val="宋体"/>
        <charset val="134"/>
      </rPr>
      <t>国有土地收益基金收入</t>
    </r>
    <phoneticPr fontId="0" type="noConversion"/>
  </si>
  <si>
    <r>
      <rPr>
        <sz val="12.0"/>
        <rFont val="宋体"/>
        <charset val="134"/>
      </rPr>
      <t xml:space="preserve">   2.</t>
    </r>
    <r>
      <rPr>
        <sz val="12.0"/>
        <rFont val="宋体"/>
        <charset val="134"/>
      </rPr>
      <t>农业土地开发资金收入</t>
    </r>
    <phoneticPr fontId="0" type="noConversion"/>
  </si>
  <si>
    <t xml:space="preserve">   3.国有土地使用权出让收入</t>
  </si>
  <si>
    <r>
      <rPr>
        <sz val="12.0"/>
        <rFont val="宋体"/>
        <charset val="134"/>
      </rPr>
      <t xml:space="preserve">   </t>
    </r>
    <r>
      <rPr>
        <sz val="12.0"/>
        <rFont val="宋体"/>
        <charset val="134"/>
      </rPr>
      <t>4.</t>
    </r>
    <r>
      <rPr>
        <sz val="12.0"/>
        <rFont val="宋体"/>
        <charset val="134"/>
      </rPr>
      <t>彩票公益金收入</t>
    </r>
    <phoneticPr fontId="0" type="noConversion"/>
  </si>
  <si>
    <r>
      <rPr>
        <sz val="12.0"/>
        <rFont val="宋体"/>
        <charset val="134"/>
      </rPr>
      <t xml:space="preserve">   </t>
    </r>
    <r>
      <rPr>
        <sz val="12.0"/>
        <rFont val="宋体"/>
        <charset val="134"/>
      </rPr>
      <t>5.</t>
    </r>
    <r>
      <rPr>
        <sz val="12.0"/>
        <rFont val="宋体"/>
        <charset val="134"/>
      </rPr>
      <t>城市基础设施配套费收入</t>
    </r>
    <phoneticPr fontId="0" type="noConversion"/>
  </si>
  <si>
    <r>
      <rPr>
        <sz val="12.0"/>
        <rFont val="宋体"/>
        <charset val="134"/>
      </rPr>
      <t xml:space="preserve">   </t>
    </r>
    <r>
      <rPr>
        <sz val="12.0"/>
        <rFont val="宋体"/>
        <charset val="134"/>
      </rPr>
      <t>6.</t>
    </r>
    <r>
      <rPr>
        <sz val="12.0"/>
        <rFont val="宋体"/>
        <charset val="134"/>
      </rPr>
      <t>污水处理费收入</t>
    </r>
    <phoneticPr fontId="0" type="noConversion"/>
  </si>
  <si>
    <t>表8</t>
  </si>
  <si>
    <t>2025年区级政府性基金支出预算表</t>
  </si>
  <si>
    <t>一、文化旅游体育与传媒支出</t>
  </si>
  <si>
    <t xml:space="preserve">    国家电影事业发展专项资金安排的支出</t>
  </si>
  <si>
    <t>二、城乡社区支出</t>
  </si>
  <si>
    <t xml:space="preserve">    国有土地使用权出让收入安排的支出</t>
  </si>
  <si>
    <t xml:space="preserve">    国有土地收益基金安排的支出</t>
  </si>
  <si>
    <t xml:space="preserve">    农业土地开发资金安排的支出</t>
  </si>
  <si>
    <t xml:space="preserve">    城市基础设施配套费安排的支出</t>
  </si>
  <si>
    <t xml:space="preserve">    污水处理费安排的支出</t>
  </si>
  <si>
    <t>三、农林水支出</t>
  </si>
  <si>
    <t xml:space="preserve">    大中型水库移民后期扶持基金支出</t>
  </si>
  <si>
    <t>四、其他支出</t>
  </si>
  <si>
    <t xml:space="preserve">    彩票公益金安排的支出</t>
  </si>
  <si>
    <t xml:space="preserve">    其他地方自行试点项目收益专项债券收入安排的支出</t>
  </si>
  <si>
    <t xml:space="preserve">    超长期特别国债安排的其他支出</t>
  </si>
  <si>
    <t>五、债务付息支出</t>
  </si>
  <si>
    <t xml:space="preserve">    地方专项债务付息支出</t>
  </si>
  <si>
    <t>六、债务发行费用支出</t>
  </si>
  <si>
    <t xml:space="preserve">   地方政府专项支付发行费用支出</t>
  </si>
  <si>
    <t>表9</t>
  </si>
  <si>
    <t>政府性基金预算本级支出表</t>
  </si>
  <si>
    <t>表10</t>
  </si>
  <si>
    <t>政府性基金预算专项转移支付分地区安排情况表</t>
  </si>
  <si>
    <t>注：藁城区无政府性基金预算专项转移支付项目，空表列示</t>
  </si>
  <si>
    <t>表11</t>
  </si>
  <si>
    <t>政府性基金预算专项转移支付分项目安排情况表</t>
  </si>
  <si>
    <t>表12</t>
  </si>
  <si>
    <t>2025年区级国有资本经营收入预算表</t>
  </si>
  <si>
    <t xml:space="preserve">  1.利润收入</t>
  </si>
  <si>
    <t xml:space="preserve">  2.股利、股息收入</t>
  </si>
  <si>
    <t xml:space="preserve">  3.产权转让收入</t>
  </si>
  <si>
    <t xml:space="preserve">  4.清算收入</t>
  </si>
  <si>
    <t xml:space="preserve">  5.其他国有资本经营预算收入</t>
  </si>
  <si>
    <t>一、国有资本经营收入</t>
  </si>
  <si>
    <t>二、上级补助收入</t>
  </si>
  <si>
    <t>收入总计</t>
  </si>
  <si>
    <t>表13</t>
  </si>
  <si>
    <t>2025年区级国有资本经营支出预算表</t>
  </si>
  <si>
    <t xml:space="preserve">  1.解决历史遗留问题及改革成本支出</t>
  </si>
  <si>
    <t xml:space="preserve">  2.国有企业资本金注入</t>
  </si>
  <si>
    <t xml:space="preserve">  3.国有企业政策性补贴</t>
  </si>
  <si>
    <t xml:space="preserve">  4.其他国有资本经营预算支出</t>
  </si>
  <si>
    <t>一、国有资本经营预算支出</t>
  </si>
  <si>
    <t>总计支出</t>
  </si>
  <si>
    <t>表14</t>
  </si>
  <si>
    <t>国有资本经营预算本级支出表</t>
  </si>
  <si>
    <t>表15</t>
  </si>
  <si>
    <t>国有资本经营预算专项转移支付分地区安排情况表</t>
  </si>
  <si>
    <t>注：藁城区无国有资本经营预算专项转移支付项目，空表列示</t>
  </si>
  <si>
    <t>表16</t>
  </si>
  <si>
    <t>国有资本经营预算专项转移支付分项目安排情况表</t>
  </si>
  <si>
    <t>表17</t>
  </si>
  <si>
    <t>2025年区级社会保险基金收入预算表</t>
  </si>
  <si>
    <t xml:space="preserve"> 一、 城乡居民基本养老保险基金收入</t>
  </si>
  <si>
    <t xml:space="preserve"> 二、 机关事业单位基本养老保险收入</t>
  </si>
  <si>
    <t>上年结余</t>
  </si>
  <si>
    <t>表18</t>
  </si>
  <si>
    <t>2025年区级社会保险基金支出预算表</t>
  </si>
  <si>
    <t>一、城乡居民基本养老保险基金支出</t>
  </si>
  <si>
    <t>二、机关事业单位基本养老保险基金</t>
  </si>
  <si>
    <t>年末滚存结余</t>
  </si>
  <si>
    <t>2019年机关事业单位养老保险支出预算包含2014年10月到2017年9月期间的清算支出，2020年预算不包含清算支出。</t>
  </si>
  <si>
    <r>
      <rPr>
        <sz val="12.0"/>
        <color rgb="FF000000"/>
        <rFont val="宋体"/>
        <charset val="134"/>
      </rPr>
      <t>表1</t>
    </r>
    <r>
      <rPr>
        <sz val="12.0"/>
        <color rgb="FF000000"/>
        <rFont val="宋体"/>
        <charset val="134"/>
      </rPr>
      <t>9</t>
    </r>
    <phoneticPr fontId="0" type="noConversion"/>
  </si>
  <si>
    <t>石家庄市藁城区2024年地方政府债务限额及余额预算情况表</t>
  </si>
  <si>
    <t>地   区</t>
  </si>
  <si>
    <t>2024年债务限额</t>
  </si>
  <si>
    <t>2025年债务余额预计执行数</t>
  </si>
  <si>
    <t>A=B+C</t>
  </si>
  <si>
    <t>一般债务</t>
  </si>
  <si>
    <t>专项债务</t>
  </si>
  <si>
    <t>D=E+F</t>
  </si>
  <si>
    <t>公  式</t>
  </si>
  <si>
    <t>B</t>
  </si>
  <si>
    <t>C</t>
  </si>
  <si>
    <t>E</t>
  </si>
  <si>
    <t>F</t>
  </si>
  <si>
    <t>藁城区</t>
  </si>
  <si>
    <t>表20</t>
  </si>
  <si>
    <t>石家庄市藁城区2024年地方政府一般债务余额情况表</t>
  </si>
  <si>
    <t>项    目</t>
  </si>
  <si>
    <t>执行数</t>
  </si>
  <si>
    <t>一、2023年末地方政府一般债务余额实际数</t>
  </si>
  <si>
    <t>二、2024年末地方政府一般债务余额限额</t>
  </si>
  <si>
    <t>三、2024年地方政府一般债务发行额</t>
  </si>
  <si>
    <t>中央转贷地方的国际金融组织和外国政府贷款</t>
  </si>
  <si>
    <t>2024年地方政府一般债券发行额</t>
  </si>
  <si>
    <t>四、2024年地方政府一般债务还本额</t>
  </si>
  <si>
    <t>五、2024年末地方政府一般债务余额预计执行数</t>
  </si>
  <si>
    <t>六、2025年地方财政赤字</t>
  </si>
  <si>
    <t>七、2025年地方政府一般债务余额限额</t>
  </si>
  <si>
    <t>表21</t>
  </si>
  <si>
    <t>石家庄市藁城区2024年地方政府专项债务余额情况表</t>
  </si>
  <si>
    <t>一、2023年末地方政府专项债务余额实际数</t>
  </si>
  <si>
    <t>二、2024年末地方政府专项债务余额限额</t>
  </si>
  <si>
    <t>三、2024年地方政府专项债务发行额</t>
  </si>
  <si>
    <t>四、2024年地方政府专项债务还本额</t>
  </si>
  <si>
    <t>五、2024年末地方政府专项债务余额预计执行数</t>
  </si>
  <si>
    <t>六、2025年地方政府专项债务新增限额</t>
  </si>
  <si>
    <t>七、2025年末地方政府专项债务余额限额</t>
  </si>
  <si>
    <r>
      <rPr>
        <sz val="12.0"/>
        <rFont val="宋体"/>
        <charset val="134"/>
      </rPr>
      <t>表2</t>
    </r>
    <r>
      <rPr>
        <sz val="12.0"/>
        <rFont val="宋体"/>
        <charset val="134"/>
      </rPr>
      <t>2</t>
    </r>
    <phoneticPr fontId="0" type="noConversion"/>
  </si>
  <si>
    <t>石家庄市藁城区地方政府债券发行及还本付息情况表</t>
  </si>
  <si>
    <t>公式</t>
  </si>
  <si>
    <t>本地区</t>
  </si>
  <si>
    <t>本级</t>
  </si>
  <si>
    <t>一、2024年发行预计执行数</t>
  </si>
  <si>
    <t>A=B+D</t>
  </si>
  <si>
    <t>（一）一般债券</t>
  </si>
  <si>
    <t>其中：再融资债券</t>
  </si>
  <si>
    <t>（二）专项债券</t>
  </si>
  <si>
    <t>D</t>
  </si>
  <si>
    <t>二、2024年还本预计执行数</t>
  </si>
  <si>
    <t>F=G+H</t>
  </si>
  <si>
    <t>G</t>
  </si>
  <si>
    <t>H</t>
  </si>
  <si>
    <t>三、2024年付息预计执行数</t>
  </si>
  <si>
    <t>I=J+K</t>
  </si>
  <si>
    <t>J</t>
  </si>
  <si>
    <t>K</t>
  </si>
  <si>
    <t>四、2025年还本预算数</t>
  </si>
  <si>
    <t>L=M+O</t>
  </si>
  <si>
    <t>M</t>
  </si>
  <si>
    <t>其中：再融资</t>
  </si>
  <si>
    <t>财政预算安排</t>
  </si>
  <si>
    <t>N</t>
  </si>
  <si>
    <t>O</t>
  </si>
  <si>
    <t>P</t>
  </si>
  <si>
    <t>五、2025年付息预算数</t>
  </si>
  <si>
    <t>Q=R+S</t>
  </si>
  <si>
    <t>R</t>
  </si>
  <si>
    <t>S</t>
  </si>
  <si>
    <t>表23</t>
  </si>
  <si>
    <t>藁城区2025年地方政府债务限额提前下达情况表</t>
  </si>
  <si>
    <t>项目</t>
  </si>
  <si>
    <t>下级</t>
  </si>
  <si>
    <t>一：2024年地方政府债务限额</t>
  </si>
  <si>
    <t>其中： 一般债务限额</t>
  </si>
  <si>
    <t>专项债务限额</t>
  </si>
  <si>
    <t>二：提前下达的2025年地方政府债务新增限额</t>
  </si>
  <si>
    <r>
      <rPr>
        <sz val="12.0"/>
        <color rgb="FF000000"/>
        <rFont val="宋体"/>
        <charset val="134"/>
      </rPr>
      <t>表2</t>
    </r>
    <r>
      <rPr>
        <sz val="12.0"/>
        <color rgb="FF000000"/>
        <rFont val="宋体"/>
        <charset val="134"/>
      </rPr>
      <t>4</t>
    </r>
    <phoneticPr fontId="0" type="noConversion"/>
  </si>
  <si>
    <t>石家庄市藁城区2025年使用新增地方政府债务资金安排表</t>
  </si>
  <si>
    <t>序号</t>
  </si>
  <si>
    <t>项目主管部门</t>
  </si>
  <si>
    <t>债券性质</t>
  </si>
  <si>
    <t>债券规模</t>
  </si>
  <si>
    <t>注：石家庄市藁城区2025年尚未申请新增地方政府一般债券，空表列示</t>
  </si>
  <si>
    <r>
      <rPr>
        <sz val="12.0"/>
        <color rgb="FF000000"/>
        <rFont val="宋体"/>
        <charset val="134"/>
      </rPr>
      <t>表2</t>
    </r>
    <r>
      <rPr>
        <sz val="12.0"/>
        <color rgb="FF000000"/>
        <rFont val="宋体"/>
        <charset val="134"/>
      </rPr>
      <t>5</t>
    </r>
    <phoneticPr fontId="0" type="noConversion"/>
  </si>
  <si>
    <t>石家庄市藁城区2025年地方政府再融资债券分月发行安排表</t>
  </si>
  <si>
    <t>时间</t>
  </si>
  <si>
    <t>再融资债券计划发行规模</t>
  </si>
  <si>
    <t>1月</t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</si>
  <si>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</si>
  <si>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</si>
  <si>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</si>
  <si>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</si>
  <si>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</si>
  <si>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</si>
  <si>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</si>
  <si>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</si>
  <si>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</si>
  <si>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</si>
  <si>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</si>
  <si>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注：石家庄市藁城区地方政府再融资债券由河北省政府代发，空表列示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</si>
</sst>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176" formatCode="0_ "/>
    <numFmt numFmtId="177" formatCode="0_ ;[Red]-0 "/>
    <numFmt numFmtId="178" formatCode="0;[Red]0"/>
    <numFmt numFmtId="179" formatCode="0_);[Red](0)"/>
    <numFmt numFmtId="180" formatCode="#,##0"/>
    <numFmt numFmtId="181" formatCode="0"/>
    <numFmt numFmtId="182" formatCode="_ * #,##0.00_ ;_ * -#,##0.00_ ;_ * &quot;-&quot;??_ ;_ @_ "/>
    <numFmt numFmtId="183" formatCode="_ &quot;¥&quot;* #,##0.00_ ;_ &quot;¥&quot;* \-#,##0.00_ ;_ &quot;¥&quot;* &quot;-&quot;??_ ;_ @_ "/>
    <numFmt numFmtId="184" formatCode="0%"/>
    <numFmt numFmtId="185" formatCode="_ * #,##0_ ;_ * -#,##0_ ;_ * &quot;-&quot;_ ;_ @_ "/>
    <numFmt numFmtId="186" formatCode="_ &quot;¥&quot;* #,##0_ ;_ &quot;¥&quot;* \-#,##0_ ;_ &quot;¥&quot;* &quot;-&quot;_ ;_ @_ "/>
  </numFmts>
  <fonts count="87" x14ac:knownFonts="87">
    <font>
      <sz val="12.0"/>
      <name val="宋体"/>
      <charset val="134"/>
    </font>
    <font>
      <sz val="12.0"/>
      <color rgb="FF000000"/>
      <name val="宋体"/>
      <charset val="134"/>
    </font>
    <font>
      <sz val="22.0"/>
      <color rgb="FF000000"/>
      <name val="宋体"/>
      <charset val="134"/>
      <b/>
      <i val="0"/>
    </font>
    <font>
      <sz val="22.0"/>
      <name val="宋体"/>
      <charset val="134"/>
      <b/>
      <i val="0"/>
    </font>
    <font>
      <sz val="12.0"/>
      <color rgb="FFFF0000"/>
      <name val="宋体"/>
      <charset val="134"/>
    </font>
    <font>
      <sz val="20.0"/>
      <name val="宋体"/>
      <charset val="134"/>
      <b/>
      <i val="0"/>
    </font>
    <font>
      <sz val="12.0"/>
      <name val="宋体"/>
      <charset val="134"/>
      <b/>
      <i val="0"/>
    </font>
    <font>
      <sz val="11.0"/>
      <color rgb="FF000000"/>
      <name val="宋体"/>
      <charset val="134"/>
    </font>
    <font>
      <sz val="11.0"/>
      <name val="宋体"/>
      <charset val="134"/>
      <b/>
      <i val="0"/>
    </font>
    <font>
      <sz val="12.0"/>
      <color rgb="FFFF0000"/>
      <name val="宋体"/>
      <charset val="134"/>
      <b/>
      <i val="0"/>
    </font>
    <font>
      <sz val="12.0"/>
      <color rgb="FF000000"/>
      <name val="宋体"/>
      <charset val="134"/>
      <b/>
      <i val="0"/>
    </font>
    <font>
      <sz val="16.0"/>
      <name val="宋体"/>
      <charset val="134"/>
      <b/>
      <i val="0"/>
    </font>
    <font>
      <sz val="18.0"/>
      <name val="宋体"/>
      <charset val="134"/>
      <b/>
      <i val="0"/>
    </font>
    <font>
      <sz val="12.0"/>
      <name val="仿宋_GB2312"/>
      <family val="3"/>
      <charset val="134"/>
    </font>
    <font>
      <sz val="11.0"/>
      <name val="宋体"/>
      <charset val="134"/>
    </font>
    <font>
      <sz val="11.0"/>
      <color rgb="FF0000FF"/>
      <name val="宋体"/>
      <charset val="134"/>
      <u val="single"/>
    </font>
    <font>
      <sz val="11.0"/>
      <color rgb="FF800080"/>
      <name val="宋体"/>
      <charset val="134"/>
      <u val="single"/>
    </font>
    <font>
      <sz val="11.0"/>
      <color rgb="FFFF0000"/>
      <name val="宋体"/>
      <charset val="134"/>
    </font>
    <font>
      <sz val="18.0"/>
      <color rgb="FF1F497D"/>
      <name val="宋体"/>
      <charset val="134"/>
      <b/>
      <i val="0"/>
    </font>
    <font>
      <sz val="11.0"/>
      <color rgb="FF7F7F7F"/>
      <name val="宋体"/>
      <charset val="134"/>
      <b val="0"/>
      <i/>
    </font>
    <font>
      <sz val="15.0"/>
      <color rgb="FF1F497D"/>
      <name val="宋体"/>
      <charset val="134"/>
      <b/>
      <i val="0"/>
    </font>
    <font>
      <sz val="13.0"/>
      <color rgb="FF1F497D"/>
      <name val="宋体"/>
      <charset val="134"/>
      <b/>
      <i val="0"/>
    </font>
    <font>
      <sz val="11.0"/>
      <color rgb="FF1F497D"/>
      <name val="宋体"/>
      <charset val="134"/>
      <b/>
      <i val="0"/>
    </font>
    <font>
      <sz val="11.0"/>
      <color rgb="FF3F3F76"/>
      <name val="宋体"/>
      <charset val="134"/>
    </font>
    <font>
      <sz val="11.0"/>
      <color rgb="FF3F3F3F"/>
      <name val="宋体"/>
      <charset val="134"/>
      <b/>
      <i val="0"/>
    </font>
    <font>
      <sz val="11.0"/>
      <color rgb="FFFA7D00"/>
      <name val="宋体"/>
      <charset val="134"/>
      <b/>
      <i val="0"/>
    </font>
    <font>
      <sz val="11.0"/>
      <color rgb="FFFFFFFF"/>
      <name val="宋体"/>
      <charset val="134"/>
      <b/>
      <i val="0"/>
    </font>
    <font>
      <sz val="11.0"/>
      <color rgb="FFFA7D00"/>
      <name val="宋体"/>
      <charset val="134"/>
    </font>
    <font>
      <sz val="11.0"/>
      <color rgb="FF000000"/>
      <name val="宋体"/>
      <charset val="134"/>
      <b/>
      <i val="0"/>
    </font>
    <font>
      <sz val="11.0"/>
      <color rgb="FF006100"/>
      <name val="宋体"/>
      <charset val="134"/>
    </font>
    <font>
      <sz val="11.0"/>
      <color rgb="FF9C0006"/>
      <name val="宋体"/>
      <charset val="134"/>
    </font>
    <font>
      <sz val="11.0"/>
      <color rgb="FF9C6500"/>
      <name val="宋体"/>
      <charset val="134"/>
    </font>
    <font>
      <sz val="11.0"/>
      <color rgb="FFFFFFFF"/>
      <name val="宋体"/>
      <charset val="134"/>
    </font>
    <font>
      <sz val="11.0"/>
      <color rgb="FF000000"/>
      <name val="Tahoma"/>
      <family val="2"/>
    </font>
    <font>
      <sz val="11.0"/>
      <color rgb="FF008000"/>
      <name val="宋体"/>
      <charset val="134"/>
    </font>
    <font>
      <sz val="11.0"/>
      <color rgb="FFFF9900"/>
      <name val="Tahoma"/>
      <family val="2"/>
      <b/>
      <i val="0"/>
    </font>
    <font>
      <sz val="11.0"/>
      <color rgb="FF808080"/>
      <name val="Tahoma"/>
      <family val="2"/>
      <b val="0"/>
      <i/>
    </font>
    <font>
      <sz val="11.0"/>
      <color rgb="FF003366"/>
      <name val="Tahoma"/>
      <family val="2"/>
      <b/>
      <i val="0"/>
    </font>
    <font>
      <sz val="10.0"/>
      <name val="Arial"/>
      <family val="2"/>
    </font>
    <font>
      <sz val="11.0"/>
      <color rgb="FF800080"/>
      <name val="宋体"/>
      <charset val="134"/>
    </font>
    <font>
      <sz val="11.0"/>
      <color rgb="FFFFFFFF"/>
      <name val="Tahoma"/>
      <family val="2"/>
    </font>
    <font>
      <sz val="11.0"/>
      <color rgb="FF333333"/>
      <name val="Tahoma"/>
      <family val="2"/>
      <b/>
      <i val="0"/>
    </font>
    <font>
      <sz val="11.0"/>
      <color rgb="FF993300"/>
      <name val="Tahoma"/>
      <family val="2"/>
    </font>
    <font>
      <sz val="11.0"/>
      <color rgb="FFFFFFFF"/>
      <name val="Tahoma"/>
      <family val="2"/>
      <b/>
      <i val="0"/>
    </font>
    <font>
      <sz val="10.0"/>
      <color rgb="FF000000"/>
      <name val="Arial"/>
      <family val="2"/>
    </font>
    <font>
      <sz val="10.0"/>
      <name val="Arial"/>
      <family val="2"/>
      <b/>
      <i val="0"/>
    </font>
    <font>
      <sz val="15.0"/>
      <color rgb="FF003366"/>
      <name val="Tahoma"/>
      <family val="2"/>
      <b/>
      <i val="0"/>
    </font>
    <font>
      <sz val="13.0"/>
      <color rgb="FF003366"/>
      <name val="Tahoma"/>
      <family val="2"/>
      <b/>
      <i val="0"/>
    </font>
    <font>
      <sz val="18.0"/>
      <color rgb="FF003366"/>
      <name val="宋体"/>
      <charset val="134"/>
      <b/>
      <i val="0"/>
    </font>
    <font>
      <sz val="11.0"/>
      <color rgb="FF800080"/>
      <name val="Tahoma"/>
      <family val="2"/>
    </font>
    <font>
      <sz val="12.0"/>
      <color rgb="FF800080"/>
      <name val="宋体"/>
      <charset val="134"/>
    </font>
    <font>
      <sz val="9.0"/>
      <name val="宋体"/>
      <charset val="134"/>
    </font>
    <font>
      <sz val="11.0"/>
      <color rgb="FF008000"/>
      <name val="Tahoma"/>
      <family val="2"/>
    </font>
    <font>
      <sz val="12.0"/>
      <color rgb="FF008000"/>
      <name val="宋体"/>
      <charset val="134"/>
    </font>
    <font>
      <sz val="11.0"/>
      <color rgb="FF000000"/>
      <name val="Tahoma"/>
      <family val="2"/>
      <b/>
      <i val="0"/>
    </font>
    <font>
      <sz val="11.0"/>
      <color rgb="FFFF0000"/>
      <name val="Tahoma"/>
      <family val="2"/>
    </font>
    <font>
      <sz val="11.0"/>
      <color rgb="FFFF9900"/>
      <name val="Tahoma"/>
      <family val="2"/>
    </font>
    <font>
      <sz val="11.0"/>
      <color rgb="FF333399"/>
      <name val="Tahoma"/>
      <family val="2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  <i val="0"/>
    </font>
    <font>
      <sz val="12.0"/>
      <color rgb="FFFFFFFF"/>
      <name val="宋体"/>
      <charset val="134"/>
      <b/>
      <i val="0"/>
    </font>
    <font>
      <sz val="12.0"/>
      <color rgb="FF7F7F7F"/>
      <name val="宋体"/>
      <charset val="134"/>
      <b val="0"/>
      <i/>
    </font>
    <font>
      <sz val="12.0"/>
      <color rgb="FFFA7D00"/>
      <name val="宋体"/>
      <charset val="134"/>
    </font>
    <font>
      <sz val="12.0"/>
      <color rgb="FF3F3F3F"/>
      <name val="宋体"/>
      <charset val="134"/>
      <b/>
      <i val="0"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2.0"/>
      <color rgb="FFFFFFFF"/>
      <name val="宋体"/>
      <charset val="134"/>
    </font>
    <font>
      <sz val="12.0"/>
      <color rgb="FF9C0006"/>
      <name val="宋体"/>
      <charset val="134"/>
      <b val="0"/>
      <i val="0"/>
      <strike val="0"/>
    </font>
    <font>
      <sz val="12.0"/>
      <color rgb="FF006100"/>
      <name val="宋体"/>
      <charset val="134"/>
      <b val="0"/>
      <i val="0"/>
      <strike val="0"/>
    </font>
    <font>
      <sz val="12.0"/>
      <color rgb="FF9C6500"/>
      <name val="宋体"/>
      <charset val="134"/>
      <b val="0"/>
      <i val="0"/>
      <strike val="0"/>
    </font>
    <font>
      <sz val="12.0"/>
      <color rgb="FFFA7D00"/>
      <name val="宋体"/>
      <charset val="134"/>
      <b/>
      <i val="0"/>
      <strike val="0"/>
    </font>
    <font>
      <sz val="12.0"/>
      <color rgb="FFFFFFFF"/>
      <name val="宋体"/>
      <charset val="134"/>
      <b/>
      <i val="0"/>
      <strike val="0"/>
    </font>
    <font>
      <sz val="12.0"/>
      <color rgb="FF7F7F7F"/>
      <name val="宋体"/>
      <charset val="134"/>
      <b val="0"/>
      <i/>
      <strike val="0"/>
    </font>
    <font>
      <sz val="12.0"/>
      <color rgb="FFFF0000"/>
      <name val="宋体"/>
      <charset val="134"/>
      <b val="0"/>
      <i val="0"/>
      <strike val="0"/>
    </font>
    <font>
      <sz val="12.0"/>
      <color rgb="FFFA7D00"/>
      <name val="宋体"/>
      <charset val="134"/>
      <b val="0"/>
      <i val="0"/>
      <strike val="0"/>
    </font>
    <font>
      <sz val="12.0"/>
      <color rgb="FF3F3F3F"/>
      <name val="宋体"/>
      <charset val="134"/>
      <b/>
      <i val="0"/>
      <strike val="0"/>
    </font>
    <font>
      <sz val="12.0"/>
      <color rgb="FF3F3F76"/>
      <name val="宋体"/>
      <charset val="134"/>
      <b val="0"/>
      <i val="0"/>
      <strike val="0"/>
    </font>
    <font>
      <sz val="18.0"/>
      <color rgb="FF1F497D"/>
      <name val="宋体"/>
      <charset val="134"/>
      <b val="0"/>
      <i val="0"/>
      <strike val="0"/>
    </font>
    <font>
      <sz val="15.0"/>
      <color rgb="FF1F497D"/>
      <name val="宋体"/>
      <charset val="134"/>
      <b/>
      <i val="0"/>
      <strike val="0"/>
    </font>
    <font>
      <sz val="13.0"/>
      <color rgb="FF1F497D"/>
      <name val="宋体"/>
      <charset val="134"/>
      <b/>
      <i val="0"/>
      <strike val="0"/>
    </font>
    <font>
      <sz val="11.0"/>
      <color rgb="FF1F497D"/>
      <name val="宋体"/>
      <charset val="134"/>
      <b/>
      <i val="0"/>
      <strike val="0"/>
    </font>
    <font>
      <sz val="12.0"/>
      <color rgb="FF000000"/>
      <name val="宋体"/>
      <charset val="134"/>
      <b/>
      <i val="0"/>
      <strike val="0"/>
    </font>
    <font>
      <sz val="12.0"/>
      <color rgb="FF000000"/>
      <name val="宋体"/>
      <charset val="134"/>
      <b val="0"/>
      <i val="0"/>
      <strike val="0"/>
    </font>
    <font>
      <sz val="12.0"/>
      <color rgb="FFFFFFFF"/>
      <name val="宋体"/>
      <charset val="134"/>
      <b val="0"/>
      <i val="0"/>
      <strike val="0"/>
    </font>
    <font>
      <sz val="12.0"/>
      <name val="宋体"/>
      <charset val="134"/>
    </font>
  </fonts>
  <fills count="101">
    <fill>
      <patternFill patternType="none"/>
    </fill>
    <fill>
      <patternFill patternType="gray125"/>
    </fill>
    <fill>
      <patternFill patternType="none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304">
    <border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double">
        <color rgb="FFFF990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double">
        <color rgb="FFFF990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37">
    <xf numFmtId="0" fontId="0" fillId="0" borderId="0"/>
    <xf numFmtId="182" fontId="7" fillId="0" borderId="0" applyNumberFormat="1" applyAlignment="0" applyFont="0" applyBorder="0" applyFill="0" applyProtection="0">
      <alignment vertical="center"/>
    </xf>
    <xf numFmtId="183" fontId="7" fillId="0" borderId="0" applyNumberFormat="1" applyAlignment="0" applyFont="0" applyBorder="0" applyFill="0" applyProtection="0">
      <alignment vertical="center"/>
    </xf>
    <xf numFmtId="184" fontId="7" fillId="0" borderId="0" applyNumberFormat="1" applyAlignment="0" applyFont="0" applyBorder="0" applyFill="0" applyProtection="0">
      <alignment vertical="center"/>
    </xf>
    <xf numFmtId="185" fontId="7" fillId="0" borderId="0" applyNumberFormat="1" applyAlignment="0" applyFont="0" applyBorder="0" applyFill="0" applyProtection="0">
      <alignment vertical="center"/>
    </xf>
    <xf numFmtId="186" fontId="7" fillId="0" borderId="0" applyNumberFormat="1" applyAlignment="0" applyFont="0" applyBorder="0" applyFill="0" applyProtection="0">
      <alignment vertical="center"/>
    </xf>
    <xf numFmtId="0" fontId="15" fillId="0" borderId="0" applyNumberFormat="0" applyAlignment="0" applyBorder="0" applyFill="0" applyProtection="0">
      <alignment vertical="center"/>
    </xf>
    <xf numFmtId="0" fontId="16" fillId="0" borderId="0" applyNumberFormat="0" applyAlignment="0" applyBorder="0" applyFill="0" applyProtection="0">
      <alignment vertical="center"/>
    </xf>
    <xf numFmtId="0" fontId="7" fillId="6" borderId="101" applyNumberFormat="0" applyAlignment="0" applyFont="0" applyBorder="1" applyProtection="0">
      <alignment vertical="center"/>
    </xf>
    <xf numFmtId="0" fontId="17" fillId="0" borderId="0" applyNumberFormat="0" applyAlignment="0" applyBorder="0" applyFill="0" applyProtection="0">
      <alignment vertical="center"/>
    </xf>
    <xf numFmtId="0" fontId="18" fillId="0" borderId="0" applyNumberFormat="0" applyAlignment="0" applyBorder="0" applyFill="0" applyProtection="0">
      <alignment vertical="center"/>
    </xf>
    <xf numFmtId="0" fontId="19" fillId="0" borderId="0" applyNumberFormat="0" applyAlignment="0" applyBorder="0" applyFill="0" applyProtection="0">
      <alignment vertical="center"/>
    </xf>
    <xf numFmtId="0" fontId="20" fillId="0" borderId="204" applyNumberFormat="0" applyAlignment="0" applyBorder="1" applyFill="0" applyProtection="0">
      <alignment vertical="center"/>
    </xf>
    <xf numFmtId="0" fontId="21" fillId="0" borderId="205" applyNumberFormat="0" applyAlignment="0" applyBorder="1" applyFill="0" applyProtection="0">
      <alignment vertical="center"/>
    </xf>
    <xf numFmtId="0" fontId="22" fillId="0" borderId="206" applyNumberFormat="0" applyAlignment="0" applyBorder="1" applyFill="0" applyProtection="0">
      <alignment vertical="center"/>
    </xf>
    <xf numFmtId="0" fontId="22" fillId="0" borderId="0" applyNumberFormat="0" applyAlignment="0" applyBorder="0" applyFill="0" applyProtection="0">
      <alignment vertical="center"/>
    </xf>
    <xf numFmtId="0" fontId="23" fillId="7" borderId="105" applyNumberFormat="0" applyAlignment="0" applyBorder="1" applyProtection="0">
      <alignment vertical="center"/>
    </xf>
    <xf numFmtId="0" fontId="24" fillId="8" borderId="106" applyNumberFormat="0" applyAlignment="0" applyBorder="1" applyProtection="0">
      <alignment vertical="center"/>
    </xf>
    <xf numFmtId="0" fontId="25" fillId="8" borderId="107" applyNumberFormat="0" applyAlignment="0" applyBorder="1" applyProtection="0">
      <alignment vertical="center"/>
    </xf>
    <xf numFmtId="0" fontId="26" fillId="9" borderId="108" applyNumberFormat="0" applyAlignment="0" applyBorder="1" applyProtection="0">
      <alignment vertical="center"/>
    </xf>
    <xf numFmtId="0" fontId="27" fillId="0" borderId="211" applyNumberFormat="0" applyAlignment="0" applyBorder="1" applyFill="0" applyProtection="0">
      <alignment vertical="center"/>
    </xf>
    <xf numFmtId="0" fontId="28" fillId="0" borderId="212" applyNumberFormat="0" applyAlignment="0" applyBorder="1" applyFill="0" applyProtection="0">
      <alignment vertical="center"/>
    </xf>
    <xf numFmtId="0" fontId="29" fillId="10" borderId="0" applyNumberFormat="0" applyAlignment="0" applyBorder="0" applyProtection="0">
      <alignment vertical="center"/>
    </xf>
    <xf numFmtId="0" fontId="30" fillId="11" borderId="0" applyNumberFormat="0" applyAlignment="0" applyBorder="0" applyProtection="0">
      <alignment vertical="center"/>
    </xf>
    <xf numFmtId="0" fontId="31" fillId="12" borderId="0" applyNumberFormat="0" applyAlignment="0" applyBorder="0" applyProtection="0">
      <alignment vertical="center"/>
    </xf>
    <xf numFmtId="0" fontId="32" fillId="13" borderId="0" applyNumberFormat="0" applyAlignment="0" applyBorder="0" applyProtection="0">
      <alignment vertical="center"/>
    </xf>
    <xf numFmtId="0" fontId="7" fillId="14" borderId="0" applyNumberFormat="0" applyAlignment="0" applyBorder="0" applyProtection="0">
      <alignment vertical="center"/>
    </xf>
    <xf numFmtId="0" fontId="7" fillId="15" borderId="0" applyNumberFormat="0" applyAlignment="0" applyBorder="0" applyProtection="0">
      <alignment vertical="center"/>
    </xf>
    <xf numFmtId="0" fontId="32" fillId="16" borderId="0" applyNumberFormat="0" applyAlignment="0" applyBorder="0" applyProtection="0">
      <alignment vertical="center"/>
    </xf>
    <xf numFmtId="0" fontId="32" fillId="17" borderId="0" applyNumberFormat="0" applyAlignment="0" applyBorder="0" applyProtection="0">
      <alignment vertical="center"/>
    </xf>
    <xf numFmtId="0" fontId="7" fillId="18" borderId="0" applyNumberFormat="0" applyAlignment="0" applyBorder="0" applyProtection="0">
      <alignment vertical="center"/>
    </xf>
    <xf numFmtId="0" fontId="7" fillId="19" borderId="0" applyNumberFormat="0" applyAlignment="0" applyBorder="0" applyProtection="0">
      <alignment vertical="center"/>
    </xf>
    <xf numFmtId="0" fontId="32" fillId="20" borderId="0" applyNumberFormat="0" applyAlignment="0" applyBorder="0" applyProtection="0">
      <alignment vertical="center"/>
    </xf>
    <xf numFmtId="0" fontId="32" fillId="21" borderId="0" applyNumberFormat="0" applyAlignment="0" applyBorder="0" applyProtection="0">
      <alignment vertical="center"/>
    </xf>
    <xf numFmtId="0" fontId="7" fillId="22" borderId="0" applyNumberFormat="0" applyAlignment="0" applyBorder="0" applyProtection="0">
      <alignment vertical="center"/>
    </xf>
    <xf numFmtId="0" fontId="7" fillId="23" borderId="0" applyNumberFormat="0" applyAlignment="0" applyBorder="0" applyProtection="0">
      <alignment vertical="center"/>
    </xf>
    <xf numFmtId="0" fontId="32" fillId="24" borderId="0" applyNumberFormat="0" applyAlignment="0" applyBorder="0" applyProtection="0">
      <alignment vertical="center"/>
    </xf>
    <xf numFmtId="0" fontId="32" fillId="25" borderId="0" applyNumberFormat="0" applyAlignment="0" applyBorder="0" applyProtection="0">
      <alignment vertical="center"/>
    </xf>
    <xf numFmtId="0" fontId="7" fillId="26" borderId="0" applyNumberFormat="0" applyAlignment="0" applyBorder="0" applyProtection="0">
      <alignment vertical="center"/>
    </xf>
    <xf numFmtId="0" fontId="7" fillId="27" borderId="0" applyNumberFormat="0" applyAlignment="0" applyBorder="0" applyProtection="0">
      <alignment vertical="center"/>
    </xf>
    <xf numFmtId="0" fontId="32" fillId="28" borderId="0" applyNumberFormat="0" applyAlignment="0" applyBorder="0" applyProtection="0">
      <alignment vertical="center"/>
    </xf>
    <xf numFmtId="0" fontId="32" fillId="29" borderId="0" applyNumberFormat="0" applyAlignment="0" applyBorder="0" applyProtection="0">
      <alignment vertical="center"/>
    </xf>
    <xf numFmtId="0" fontId="7" fillId="30" borderId="0" applyNumberFormat="0" applyAlignment="0" applyBorder="0" applyProtection="0">
      <alignment vertical="center"/>
    </xf>
    <xf numFmtId="0" fontId="7" fillId="31" borderId="0" applyNumberFormat="0" applyAlignment="0" applyBorder="0" applyProtection="0">
      <alignment vertical="center"/>
    </xf>
    <xf numFmtId="0" fontId="32" fillId="32" borderId="0" applyNumberFormat="0" applyAlignment="0" applyBorder="0" applyProtection="0">
      <alignment vertical="center"/>
    </xf>
    <xf numFmtId="0" fontId="32" fillId="33" borderId="0" applyNumberFormat="0" applyAlignment="0" applyBorder="0" applyProtection="0">
      <alignment vertical="center"/>
    </xf>
    <xf numFmtId="0" fontId="7" fillId="34" borderId="0" applyNumberFormat="0" applyAlignment="0" applyBorder="0" applyProtection="0">
      <alignment vertical="center"/>
    </xf>
    <xf numFmtId="0" fontId="7" fillId="35" borderId="0" applyNumberFormat="0" applyAlignment="0" applyBorder="0" applyProtection="0">
      <alignment vertical="center"/>
    </xf>
    <xf numFmtId="0" fontId="32" fillId="36" borderId="0" applyNumberFormat="0" applyAlignment="0" applyBorder="0" applyProtection="0">
      <alignment vertical="center"/>
    </xf>
    <xf numFmtId="0" fontId="33" fillId="37" borderId="0" applyNumberFormat="0" applyAlignment="0" applyBorder="0" applyProtection="0">
      <alignment vertical="center"/>
    </xf>
    <xf numFmtId="0" fontId="0" fillId="0" borderId="0"/>
    <xf numFmtId="0" fontId="34" fillId="38" borderId="0" applyNumberFormat="0" applyAlignment="0" applyBorder="0" applyProtection="0">
      <alignment vertical="center"/>
    </xf>
    <xf numFmtId="0" fontId="35" fillId="39" borderId="111" applyNumberFormat="0" applyAlignment="0" applyBorder="1" applyProtection="0">
      <alignment vertical="center"/>
    </xf>
    <xf numFmtId="0" fontId="33" fillId="38" borderId="0" applyNumberFormat="0" applyAlignment="0" applyBorder="0" applyProtection="0">
      <alignment vertical="center"/>
    </xf>
    <xf numFmtId="0" fontId="33" fillId="40" borderId="0" applyNumberFormat="0" applyAlignment="0" applyBorder="0" applyProtection="0">
      <alignment vertical="center"/>
    </xf>
    <xf numFmtId="0" fontId="33" fillId="41" borderId="0" applyNumberFormat="0" applyAlignment="0" applyBorder="0" applyProtection="0">
      <alignment vertical="center"/>
    </xf>
    <xf numFmtId="0" fontId="7" fillId="0" borderId="0">
      <alignment vertical="center"/>
    </xf>
    <xf numFmtId="0" fontId="36" fillId="0" borderId="0" applyNumberFormat="0" applyAlignment="0" applyBorder="0" applyFill="0" applyProtection="0">
      <alignment vertical="center"/>
    </xf>
    <xf numFmtId="0" fontId="37" fillId="0" borderId="0" applyNumberFormat="0" applyAlignment="0" applyBorder="0" applyFill="0" applyProtection="0">
      <alignment vertical="center"/>
    </xf>
    <xf numFmtId="0" fontId="38" fillId="0" borderId="0" applyBorder="0"/>
    <xf numFmtId="0" fontId="0" fillId="0" borderId="0" applyProtection="0">
      <alignment vertical="center"/>
    </xf>
    <xf numFmtId="0" fontId="0" fillId="0" borderId="0"/>
    <xf numFmtId="0" fontId="39" fillId="41" borderId="0" applyNumberFormat="0" applyAlignment="0" applyBorder="0" applyProtection="0">
      <alignment vertical="center"/>
    </xf>
    <xf numFmtId="0" fontId="40" fillId="42" borderId="0" applyNumberFormat="0" applyAlignment="0" applyBorder="0" applyProtection="0">
      <alignment vertical="center"/>
    </xf>
    <xf numFmtId="0" fontId="33" fillId="43" borderId="0" applyNumberFormat="0" applyAlignment="0" applyBorder="0" applyProtection="0">
      <alignment vertical="center"/>
    </xf>
    <xf numFmtId="0" fontId="0" fillId="0" borderId="0">
      <alignment vertical="center"/>
    </xf>
    <xf numFmtId="0" fontId="33" fillId="42" borderId="0" applyNumberFormat="0" applyAlignment="0" applyBorder="0" applyProtection="0">
      <alignment vertical="center"/>
    </xf>
    <xf numFmtId="0" fontId="41" fillId="39" borderId="112" applyNumberFormat="0" applyAlignment="0" applyBorder="1" applyProtection="0">
      <alignment vertical="center"/>
    </xf>
    <xf numFmtId="0" fontId="0" fillId="0" borderId="0" applyProtection="0"/>
    <xf numFmtId="0" fontId="33" fillId="43" borderId="0" applyNumberFormat="0" applyAlignment="0" applyBorder="0" applyProtection="0">
      <alignment vertical="center"/>
    </xf>
    <xf numFmtId="0" fontId="0" fillId="0" borderId="0" applyProtection="0">
      <alignment vertical="center"/>
    </xf>
    <xf numFmtId="0" fontId="42" fillId="44" borderId="0" applyNumberFormat="0" applyAlignment="0" applyBorder="0" applyProtection="0">
      <alignment vertical="center"/>
    </xf>
    <xf numFmtId="0" fontId="33" fillId="45" borderId="0" applyNumberFormat="0" applyAlignment="0" applyBorder="0" applyProtection="0">
      <alignment vertical="center"/>
    </xf>
    <xf numFmtId="0" fontId="33" fillId="7" borderId="0" applyNumberFormat="0" applyAlignment="0" applyBorder="0" applyProtection="0">
      <alignment vertical="center"/>
    </xf>
    <xf numFmtId="0" fontId="0" fillId="0" borderId="0">
      <alignment vertical="center"/>
    </xf>
    <xf numFmtId="0" fontId="33" fillId="46" borderId="0" applyNumberFormat="0" applyAlignment="0" applyBorder="0" applyProtection="0">
      <alignment vertical="center"/>
    </xf>
    <xf numFmtId="0" fontId="43" fillId="47" borderId="113" applyNumberFormat="0" applyAlignment="0" applyBorder="1" applyProtection="0">
      <alignment vertical="center"/>
    </xf>
    <xf numFmtId="0" fontId="33" fillId="40" borderId="0" applyNumberFormat="0" applyAlignment="0" applyBorder="0" applyProtection="0">
      <alignment vertical="center"/>
    </xf>
    <xf numFmtId="0" fontId="33" fillId="48" borderId="0" applyNumberFormat="0" applyAlignment="0" applyBorder="0" applyProtection="0">
      <alignment vertical="center"/>
    </xf>
    <xf numFmtId="0" fontId="40" fillId="49" borderId="0" applyNumberFormat="0" applyAlignment="0" applyBorder="0" applyProtection="0">
      <alignment vertical="center"/>
    </xf>
    <xf numFmtId="0" fontId="40" fillId="46" borderId="0" applyNumberFormat="0" applyAlignment="0" applyBorder="0" applyProtection="0">
      <alignment vertical="center"/>
    </xf>
    <xf numFmtId="0" fontId="40" fillId="50" borderId="0" applyNumberFormat="0" applyAlignment="0" applyBorder="0" applyProtection="0">
      <alignment vertical="center"/>
    </xf>
    <xf numFmtId="0" fontId="40" fillId="51" borderId="0" applyNumberFormat="0" applyAlignment="0" applyBorder="0" applyProtection="0">
      <alignment vertical="center"/>
    </xf>
    <xf numFmtId="0" fontId="40" fillId="52" borderId="0" applyNumberFormat="0" applyAlignment="0" applyBorder="0" applyProtection="0">
      <alignment vertical="center"/>
    </xf>
    <xf numFmtId="0" fontId="44" fillId="0" borderId="0" applyNumberFormat="0" applyAlignment="0" applyBorder="0" applyFill="0" applyProtection="0">
      <alignment vertical="top"/>
    </xf>
    <xf numFmtId="0" fontId="40" fillId="53" borderId="0" applyNumberFormat="0" applyAlignment="0" applyBorder="0" applyProtection="0">
      <alignment vertical="center"/>
    </xf>
    <xf numFmtId="0" fontId="45" fillId="0" borderId="0" applyNumberFormat="0" applyAlignment="0" applyBorder="0" applyFill="0" applyProtection="0"/>
    <xf numFmtId="184" fontId="0" fillId="0" borderId="0" applyNumberFormat="1" applyAlignment="0" applyFont="0" applyBorder="0" applyFill="0" applyProtection="0">
      <alignment vertical="center"/>
    </xf>
    <xf numFmtId="0" fontId="46" fillId="0" borderId="216" applyNumberFormat="0" applyAlignment="0" applyBorder="1" applyFill="0" applyProtection="0">
      <alignment vertical="center"/>
    </xf>
    <xf numFmtId="0" fontId="47" fillId="0" borderId="217" applyNumberFormat="0" applyAlignment="0" applyBorder="1" applyFill="0" applyProtection="0">
      <alignment vertical="center"/>
    </xf>
    <xf numFmtId="0" fontId="37" fillId="0" borderId="218" applyNumberFormat="0" applyAlignment="0" applyBorder="1" applyFill="0" applyProtection="0">
      <alignment vertical="center"/>
    </xf>
    <xf numFmtId="0" fontId="48" fillId="0" borderId="0" applyNumberFormat="0" applyAlignment="0" applyBorder="0" applyFill="0" applyProtection="0">
      <alignment vertical="center"/>
    </xf>
    <xf numFmtId="0" fontId="48" fillId="0" borderId="0" applyNumberFormat="0" applyAlignment="0" applyBorder="0" applyFill="0" applyProtection="0">
      <alignment vertical="center"/>
    </xf>
    <xf numFmtId="0" fontId="49" fillId="41" borderId="0" applyNumberFormat="0" applyAlignment="0" applyBorder="0" applyProtection="0">
      <alignment vertical="center"/>
    </xf>
    <xf numFmtId="0" fontId="50" fillId="41" borderId="0" applyNumberFormat="0" applyAlignment="0" applyBorder="0" applyProtection="0">
      <alignment vertical="center"/>
    </xf>
    <xf numFmtId="0" fontId="51" fillId="0" borderId="0"/>
    <xf numFmtId="0" fontId="7" fillId="0" borderId="0">
      <alignment vertical="center"/>
    </xf>
    <xf numFmtId="0" fontId="14" fillId="0" borderId="0">
      <alignment horizontal="left" vertical="center"/>
    </xf>
    <xf numFmtId="0" fontId="7" fillId="0" borderId="0">
      <alignment vertical="center"/>
    </xf>
    <xf numFmtId="0" fontId="51" fillId="0" borderId="0">
      <protection locked="0"/>
    </xf>
    <xf numFmtId="0" fontId="0" fillId="0" borderId="0" applyProtection="0"/>
    <xf numFmtId="0" fontId="0" fillId="0" borderId="0" applyProtection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0" fillId="50" borderId="0" applyNumberFormat="0" applyAlignment="0" applyBorder="0" applyProtection="0">
      <alignment vertical="center"/>
    </xf>
    <xf numFmtId="0" fontId="51" fillId="0" borderId="0">
      <protection locked="0"/>
    </xf>
    <xf numFmtId="0" fontId="7" fillId="0" borderId="0"/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51" borderId="0" applyNumberFormat="0" applyAlignment="0" applyBorder="0" applyProtection="0">
      <alignment vertical="center"/>
    </xf>
    <xf numFmtId="0" fontId="51" fillId="0" borderId="0">
      <protection locked="0"/>
    </xf>
    <xf numFmtId="0" fontId="0" fillId="0" borderId="0"/>
    <xf numFmtId="0" fontId="51" fillId="0" borderId="0">
      <protection locked="0"/>
    </xf>
    <xf numFmtId="0" fontId="40" fillId="54" borderId="0" applyNumberFormat="0" applyAlignment="0" applyBorder="0" applyProtection="0">
      <alignment vertical="center"/>
    </xf>
    <xf numFmtId="0" fontId="51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2" fillId="38" borderId="0" applyNumberFormat="0" applyAlignment="0" applyBorder="0" applyProtection="0">
      <alignment vertical="center"/>
    </xf>
    <xf numFmtId="0" fontId="53" fillId="38" borderId="0" applyNumberFormat="0" applyAlignment="0" applyBorder="0" applyProtection="0">
      <alignment vertical="center"/>
    </xf>
    <xf numFmtId="0" fontId="54" fillId="0" borderId="219" applyNumberFormat="0" applyAlignment="0" applyBorder="1" applyFill="0" applyProtection="0">
      <alignment vertical="center"/>
    </xf>
    <xf numFmtId="0" fontId="55" fillId="0" borderId="0" applyNumberFormat="0" applyAlignment="0" applyBorder="0" applyFill="0" applyProtection="0">
      <alignment vertical="center"/>
    </xf>
    <xf numFmtId="0" fontId="56" fillId="0" borderId="220" applyNumberFormat="0" applyAlignment="0" applyBorder="1" applyFill="0" applyProtection="0">
      <alignment vertical="center"/>
    </xf>
    <xf numFmtId="0" fontId="40" fillId="55" borderId="0" applyNumberFormat="0" applyAlignment="0" applyBorder="0" applyProtection="0">
      <alignment vertical="center"/>
    </xf>
    <xf numFmtId="0" fontId="40" fillId="56" borderId="0" applyNumberFormat="0" applyAlignment="0" applyBorder="0" applyProtection="0">
      <alignment vertical="center"/>
    </xf>
    <xf numFmtId="0" fontId="57" fillId="7" borderId="119" applyNumberFormat="0" applyAlignment="0" applyBorder="1" applyProtection="0">
      <alignment vertical="center"/>
    </xf>
    <xf numFmtId="0" fontId="0" fillId="6" borderId="120" applyNumberFormat="0" applyAlignment="0" applyFont="0" applyBorder="1" applyProtection="0">
      <alignment vertical="center"/>
    </xf>
    <xf numFmtId="0" fontId="0" fillId="6" borderId="120" applyNumberFormat="0" applyAlignment="0" applyFont="0" applyBorder="1" applyProtection="0">
      <alignment vertical="center"/>
    </xf>
    <xf numFmtId="0" fontId="0" fillId="0" borderId="0"/>
  </cellStyleXfs>
  <cellXfs count="702">
    <xf numFmtId="0" fontId="0" fillId="0" borderId="0" xfId="0"/>
    <xf numFmtId="0" fontId="0" fillId="0" borderId="0" xfId="0"/>
    <xf numFmtId="0" fontId="0" fillId="0" borderId="0" xfId="0"/>
    <xf numFmtId="0" fontId="1" fillId="0" borderId="0" applyBorder="1" applyFill="1" xfId="109">
      <alignment horizontal="left" vertical="center"/>
    </xf>
    <xf numFmtId="0" fontId="1" fillId="0" borderId="0" applyBorder="1" applyFill="1" xfId="109">
      <alignment horizontal="left" vertical="top"/>
    </xf>
    <xf numFmtId="0" fontId="2" fillId="0" borderId="0" applyBorder="1" applyFill="1" xfId="109">
      <alignment horizontal="center" vertical="center" wrapText="1"/>
    </xf>
    <xf numFmtId="0" fontId="1" fillId="0" borderId="0" applyBorder="1" applyFill="1" xfId="109">
      <alignment vertical="top" wrapText="1"/>
    </xf>
    <xf numFmtId="0" fontId="1" fillId="0" borderId="0" applyBorder="1" applyFill="1" xfId="109">
      <alignment horizontal="center" vertical="center" wrapText="1"/>
    </xf>
    <xf numFmtId="0" fontId="0" fillId="0" borderId="1" applyBorder="1" applyFill="1" xfId="109">
      <alignment horizontal="center" vertical="center" wrapText="1"/>
    </xf>
    <xf numFmtId="0" fontId="0" fillId="0" borderId="2" applyBorder="1" applyFill="1" xfId="109">
      <alignment horizontal="center" vertical="center" wrapText="1"/>
    </xf>
    <xf numFmtId="0" fontId="1" fillId="0" borderId="3" applyBorder="1" applyFill="1" xfId="109">
      <alignment horizontal="center" vertical="center" wrapText="1"/>
    </xf>
    <xf numFmtId="0" fontId="0" fillId="0" borderId="4" applyBorder="1" applyFill="1" xfId="109">
      <alignment horizontal="center" vertical="center" wrapText="1"/>
    </xf>
    <xf numFmtId="0" fontId="1" fillId="0" borderId="5" applyBorder="1" applyFill="1" xfId="109">
      <alignment horizontal="center" vertical="center" wrapText="1"/>
    </xf>
    <xf numFmtId="0" fontId="0" fillId="0" borderId="6" applyBorder="1" applyFill="1" xfId="109">
      <alignment horizontal="center" vertical="center" wrapText="1"/>
    </xf>
    <xf numFmtId="0" fontId="1" fillId="0" borderId="7" applyBorder="1" applyFill="1" xfId="109">
      <alignment horizontal="center" vertical="center" wrapText="1"/>
    </xf>
    <xf numFmtId="0" fontId="1" fillId="0" borderId="8" applyBorder="1" applyFill="1" xfId="109">
      <alignment horizontal="center" vertical="center" wrapText="1"/>
    </xf>
    <xf numFmtId="0" fontId="0" fillId="0" borderId="0" applyBorder="1" applyFill="1" xfId="109">
      <alignment horizontal="left" vertical="center" wrapText="1"/>
    </xf>
    <xf numFmtId="0" fontId="0" fillId="0" borderId="0" applyBorder="1" applyFill="1" xfId="109">
      <alignment vertical="top" wrapText="1"/>
    </xf>
    <xf numFmtId="0" fontId="1" fillId="0" borderId="0" applyBorder="1" applyFill="1" xfId="109">
      <alignment horizontal="center" vertical="center"/>
    </xf>
    <xf numFmtId="0" fontId="0" fillId="0" borderId="9" applyBorder="1" applyFill="1" xfId="109">
      <alignment horizontal="left" vertical="center" wrapText="1"/>
    </xf>
    <xf numFmtId="176" fontId="1" fillId="0" borderId="10" applyNumberFormat="1" applyBorder="1" applyFill="1" xfId="109">
      <alignment horizontal="center" vertical="center" shrinkToFit="1"/>
    </xf>
    <xf numFmtId="176" fontId="1" fillId="0" borderId="11" applyNumberFormat="1" applyBorder="1" applyFill="1" xfId="109">
      <alignment horizontal="center" vertical="center" wrapText="1"/>
    </xf>
    <xf numFmtId="0" fontId="0" fillId="0" borderId="12" applyBorder="1" applyFill="1" xfId="109">
      <alignment horizontal="left" vertical="center" wrapText="1"/>
    </xf>
    <xf numFmtId="176" fontId="1" fillId="0" borderId="13" applyNumberFormat="1" applyBorder="1" applyFill="1" xfId="109">
      <alignment horizontal="center" vertical="center" shrinkToFit="1"/>
    </xf>
    <xf numFmtId="176" fontId="1" fillId="0" borderId="14" applyNumberFormat="1" applyBorder="1" applyFill="1" xfId="109">
      <alignment horizontal="center" vertical="center" wrapText="1"/>
    </xf>
    <xf numFmtId="0" fontId="0" fillId="0" borderId="15" applyBorder="1" applyFill="1" xfId="109">
      <alignment horizontal="left" vertical="center" wrapText="1"/>
    </xf>
    <xf numFmtId="176" fontId="1" fillId="0" borderId="16" applyNumberFormat="1" applyBorder="1" applyFill="1" xfId="109">
      <alignment horizontal="center" vertical="center" shrinkToFit="1"/>
    </xf>
    <xf numFmtId="176" fontId="1" fillId="0" borderId="17" applyNumberFormat="1" applyBorder="1" applyFill="1" xfId="109">
      <alignment horizontal="center" vertical="center" wrapText="1"/>
    </xf>
    <xf numFmtId="0" fontId="3" fillId="0" borderId="0" applyBorder="1" applyFill="1" xfId="109">
      <alignment horizontal="left" vertical="center"/>
    </xf>
    <xf numFmtId="0" fontId="0" fillId="0" borderId="0" applyBorder="1" applyFill="1" xfId="109">
      <alignment horizontal="left" vertical="center"/>
    </xf>
    <xf numFmtId="0" fontId="0" fillId="0" borderId="0" applyBorder="1" applyFill="1" xfId="109">
      <alignment horizontal="center" vertical="center"/>
    </xf>
    <xf numFmtId="0" fontId="3" fillId="0" borderId="0" applyBorder="1" applyFill="1" xfId="109">
      <alignment horizontal="center" vertical="center" wrapText="1"/>
    </xf>
    <xf numFmtId="0" fontId="3" fillId="0" borderId="0" applyBorder="1" applyFill="1" xfId="109">
      <alignment vertical="center" wrapText="1"/>
    </xf>
    <xf numFmtId="0" fontId="0" fillId="0" borderId="0" applyBorder="1" applyFill="1" xfId="109">
      <alignment horizontal="center" vertical="center" wrapText="1"/>
    </xf>
    <xf numFmtId="0" fontId="0" fillId="0" borderId="0" applyBorder="1" applyFill="1" xfId="109">
      <alignment vertical="center" wrapText="1"/>
    </xf>
    <xf numFmtId="176" fontId="0" fillId="0" borderId="18" applyNumberFormat="1" applyBorder="1" applyFill="1" xfId="109">
      <alignment horizontal="center" vertical="center" shrinkToFit="1"/>
    </xf>
    <xf numFmtId="176" fontId="0" fillId="0" borderId="19" applyNumberFormat="1" applyBorder="1" applyFill="1" xfId="109">
      <alignment horizontal="center" vertical="center" shrinkToFit="1"/>
    </xf>
    <xf numFmtId="176" fontId="0" fillId="0" borderId="20" applyNumberFormat="1" applyBorder="1" applyFill="1" xfId="109">
      <alignment horizontal="left" vertical="center" wrapText="1"/>
    </xf>
    <xf numFmtId="176" fontId="0" fillId="0" borderId="21" applyNumberFormat="1" applyBorder="1" applyFill="1" xfId="109">
      <alignment horizontal="center" vertical="center" shrinkToFit="1"/>
    </xf>
    <xf numFmtId="0" fontId="0" fillId="0" borderId="0" applyBorder="1" applyFill="1" xfId="109">
      <alignment horizontal="left" vertical="top"/>
    </xf>
    <xf numFmtId="0" fontId="0" fillId="0" borderId="0" applyBorder="1" applyFill="1" xfId="109">
      <alignment horizontal="left" vertical="center" indent="1" wrapText="1"/>
    </xf>
    <xf numFmtId="0" fontId="1" fillId="0" borderId="0" applyBorder="1" applyFill="1" xfId="109">
      <alignment vertical="center" wrapText="1"/>
    </xf>
    <xf numFmtId="176" fontId="0" fillId="0" borderId="22" applyNumberFormat="1" applyBorder="1" applyFill="1" xfId="109">
      <alignment horizontal="center" vertical="center" wrapText="1"/>
    </xf>
    <xf numFmtId="176" fontId="0" fillId="3" borderId="23" applyNumberFormat="1" applyBorder="1" xfId="109">
      <alignment horizontal="center" vertical="center" shrinkToFit="1"/>
    </xf>
    <xf numFmtId="176" fontId="1" fillId="3" borderId="24" applyNumberFormat="1" applyBorder="1" xfId="109">
      <alignment horizontal="center" vertical="center" wrapText="1" shrinkToFit="1"/>
    </xf>
    <xf numFmtId="176" fontId="4" fillId="0" borderId="25" applyNumberFormat="1" applyBorder="1" applyFill="1" xfId="109">
      <alignment horizontal="center" vertical="center" wrapText="1"/>
    </xf>
    <xf numFmtId="176" fontId="1" fillId="3" borderId="26" applyNumberFormat="1" applyBorder="1" xfId="109">
      <alignment horizontal="center" vertical="center" shrinkToFit="1"/>
    </xf>
    <xf numFmtId="0" fontId="0" fillId="0" borderId="0" applyBorder="1" applyFill="1" xfId="0">
      <alignment vertical="center"/>
    </xf>
    <xf numFmtId="0" fontId="0" fillId="0" borderId="0" applyBorder="1" applyFill="1" xfId="0">
      <alignment horizontal="left" vertical="center"/>
    </xf>
    <xf numFmtId="0" fontId="0" fillId="0" borderId="0" applyBorder="1" applyFill="1" xfId="0">
      <alignment horizontal="center" vertical="center"/>
    </xf>
    <xf numFmtId="0" fontId="5" fillId="0" borderId="0" applyBorder="1" applyFill="1" xfId="0">
      <alignment horizontal="center" vertical="center" wrapText="1"/>
    </xf>
    <xf numFmtId="0" fontId="0" fillId="0" borderId="0" applyBorder="1" applyFill="1" xfId="0">
      <alignment horizontal="right" vertical="center"/>
    </xf>
    <xf numFmtId="0" fontId="6" fillId="0" borderId="27" applyBorder="1" applyFill="1" xfId="0">
      <alignment horizontal="center" vertical="center" wrapText="1"/>
    </xf>
    <xf numFmtId="0" fontId="6" fillId="4" borderId="28" applyBorder="1" xfId="0">
      <alignment horizontal="center" vertical="center" wrapText="1"/>
    </xf>
    <xf numFmtId="0" fontId="6" fillId="0" borderId="27" applyBorder="1" applyFill="1" xfId="78">
      <alignment horizontal="center" vertical="center" wrapText="1"/>
    </xf>
    <xf numFmtId="0" fontId="0" fillId="0" borderId="30" applyBorder="1" applyFill="1" xfId="0">
      <alignment horizontal="left" vertical="center"/>
    </xf>
    <xf numFmtId="0" fontId="0" fillId="0" borderId="31" applyBorder="1" applyFill="1" xfId="0">
      <alignment horizontal="center" vertical="center"/>
    </xf>
    <xf numFmtId="0" fontId="0" fillId="0" borderId="31" applyBorder="1" applyFill="1" xfId="0">
      <alignment horizontal="center" vertical="center"/>
    </xf>
    <xf numFmtId="176" fontId="0" fillId="0" borderId="33" applyNumberFormat="1" applyBorder="1" applyFill="1" xfId="0">
      <alignment horizontal="center" vertical="center"/>
    </xf>
    <xf numFmtId="0" fontId="7" fillId="0" borderId="34" applyBorder="1" applyFill="1" xfId="0">
      <alignment horizontal="center" wrapText="1"/>
    </xf>
    <xf numFmtId="0" fontId="7" fillId="0" borderId="35" applyBorder="1" applyFill="1" xfId="0">
      <alignment horizontal="center" vertical="center" wrapText="1"/>
    </xf>
    <xf numFmtId="0" fontId="0" fillId="0" borderId="1" applyBorder="1" applyFill="1" xfId="0">
      <alignment horizontal="center" vertical="center" wrapText="1"/>
    </xf>
    <xf numFmtId="0" fontId="0" fillId="0" borderId="31" applyBorder="1" applyFill="1" xfId="72">
      <alignment horizontal="center" vertical="center"/>
    </xf>
    <xf numFmtId="176" fontId="0" fillId="0" borderId="33" applyNumberFormat="1" applyBorder="1" applyFill="1" xfId="72">
      <alignment horizontal="center" vertical="center"/>
    </xf>
    <xf numFmtId="0" fontId="6" fillId="0" borderId="39" applyBorder="1" applyFill="1" xfId="0">
      <alignment horizontal="center" vertical="center"/>
    </xf>
    <xf numFmtId="0" fontId="6" fillId="0" borderId="39" applyBorder="1" applyFill="1" xfId="72">
      <alignment horizontal="center" vertical="center"/>
    </xf>
    <xf numFmtId="176" fontId="6" fillId="0" borderId="41" applyNumberFormat="1" applyBorder="1" applyFill="1" xfId="72">
      <alignment horizontal="center" vertical="center"/>
    </xf>
    <xf numFmtId="176" fontId="6" fillId="0" borderId="41" applyNumberFormat="1" applyBorder="1" applyFill="1" xfId="0">
      <alignment horizontal="center" vertical="center"/>
    </xf>
    <xf numFmtId="0" fontId="8" fillId="0" borderId="43" applyBorder="1" applyFill="1" xfId="0">
      <alignment horizontal="center" vertical="center"/>
    </xf>
    <xf numFmtId="0" fontId="0" fillId="0" borderId="44" applyBorder="1" applyFill="1" xfId="0">
      <alignment horizontal="left" vertical="center" wrapText="1"/>
    </xf>
    <xf numFmtId="0" fontId="5" fillId="0" borderId="0" applyBorder="1" applyFill="1" xfId="0">
      <alignment horizontal="center" vertical="center"/>
    </xf>
    <xf numFmtId="0" fontId="0" fillId="0" borderId="45" applyBorder="1" applyFill="1" xfId="0">
      <alignment vertical="center"/>
    </xf>
    <xf numFmtId="0" fontId="0" fillId="5" borderId="46" applyBorder="1" xfId="0">
      <alignment horizontal="center" vertical="center"/>
    </xf>
    <xf numFmtId="0" fontId="6" fillId="0" borderId="39" applyBorder="1" applyFill="1" xfId="0">
      <alignment horizontal="center" vertical="center"/>
    </xf>
    <xf numFmtId="0" fontId="9" fillId="3" borderId="48" applyBorder="1" xfId="0">
      <alignment horizontal="center" vertical="center"/>
    </xf>
    <xf numFmtId="0" fontId="1" fillId="0" borderId="0" applyFill="1" xfId="132">
      <alignment vertical="center"/>
    </xf>
    <xf numFmtId="0" fontId="7" fillId="0" borderId="0" applyFill="1" xfId="132">
      <alignment vertical="center"/>
    </xf>
    <xf numFmtId="0" fontId="2" fillId="0" borderId="0" applyFill="1" xfId="132">
      <alignment horizontal="center" vertical="center"/>
    </xf>
    <xf numFmtId="0" fontId="10" fillId="0" borderId="0" applyBorder="1" applyFill="1" xfId="132">
      <alignment horizontal="center" vertical="center"/>
    </xf>
    <xf numFmtId="0" fontId="1" fillId="0" borderId="0" applyBorder="1" applyFill="1" xfId="132">
      <alignment horizontal="right" vertical="center"/>
    </xf>
    <xf numFmtId="0" fontId="1" fillId="0" borderId="49" applyBorder="1" applyFill="1" xfId="132">
      <alignment horizontal="center" vertical="center"/>
    </xf>
    <xf numFmtId="0" fontId="1" fillId="0" borderId="50" applyBorder="1" applyFill="1" xfId="132">
      <alignment vertical="center"/>
    </xf>
    <xf numFmtId="0" fontId="5" fillId="0" borderId="0" applyFill="1" xfId="132">
      <alignment horizontal="center" vertical="center"/>
    </xf>
    <xf numFmtId="0" fontId="7" fillId="0" borderId="0" applyFill="1" xfId="132"/>
    <xf numFmtId="0" fontId="0" fillId="0" borderId="0" applyFill="1" xfId="132">
      <alignment horizontal="right"/>
    </xf>
    <xf numFmtId="0" fontId="0" fillId="0" borderId="31" applyBorder="1" applyFill="1" xfId="132">
      <alignment horizontal="center" vertical="center"/>
    </xf>
    <xf numFmtId="0" fontId="7" fillId="0" borderId="52" applyBorder="1" applyFill="1" xfId="132"/>
    <xf numFmtId="0" fontId="0" fillId="0" borderId="0" applyBorder="1" applyFill="1" xfId="0">
      <alignment horizontal="center"/>
    </xf>
    <xf numFmtId="0" fontId="11" fillId="0" borderId="0" applyBorder="1" applyFill="1" xfId="0">
      <alignment horizontal="center" vertical="center" wrapText="1"/>
    </xf>
    <xf numFmtId="0" fontId="0" fillId="0" borderId="53" applyBorder="1" applyFill="1" xfId="0">
      <alignment horizontal="right" vertical="center"/>
    </xf>
    <xf numFmtId="0" fontId="0" fillId="0" borderId="54" applyBorder="1" applyFill="1" xfId="0">
      <alignment vertical="center" wrapText="1"/>
    </xf>
    <xf numFmtId="177" fontId="1" fillId="0" borderId="55" applyNumberFormat="1" applyBorder="1" applyFill="1" xfId="0">
      <alignment horizontal="center" vertical="center" wrapText="1"/>
    </xf>
    <xf numFmtId="0" fontId="0" fillId="0" borderId="45" applyBorder="1" applyFill="1" xfId="0">
      <alignment vertical="center"/>
    </xf>
    <xf numFmtId="0" fontId="10" fillId="0" borderId="57" applyBorder="1" applyFill="1" xfId="0">
      <alignment horizontal="left" vertical="center" wrapText="1"/>
    </xf>
    <xf numFmtId="177" fontId="10" fillId="0" borderId="58" applyNumberFormat="1" applyBorder="1" applyFill="1" xfId="0">
      <alignment horizontal="center" vertical="center" wrapText="1"/>
    </xf>
    <xf numFmtId="176" fontId="10" fillId="0" borderId="59" applyNumberFormat="1" applyBorder="1" applyFill="1" xfId="0">
      <alignment horizontal="center" vertical="center" wrapText="1"/>
    </xf>
    <xf numFmtId="176" fontId="1" fillId="0" borderId="11" applyNumberFormat="1" applyBorder="1" applyFill="1" xfId="0">
      <alignment horizontal="center" vertical="center" wrapText="1"/>
    </xf>
    <xf numFmtId="176" fontId="1" fillId="0" borderId="0" applyNumberFormat="1" applyBorder="1" applyFill="1" xfId="0">
      <alignment horizontal="center" vertical="center" wrapText="1"/>
    </xf>
    <xf numFmtId="176" fontId="10" fillId="0" borderId="61" applyNumberFormat="1" applyBorder="1" applyFill="1" xfId="0">
      <alignment horizontal="left" vertical="center" wrapText="1"/>
    </xf>
    <xf numFmtId="178" fontId="0" fillId="0" borderId="0" applyNumberFormat="1" applyBorder="1" applyFill="1" xfId="0">
      <alignment horizontal="center" vertical="center" wrapText="1"/>
    </xf>
    <xf numFmtId="176" fontId="0" fillId="0" borderId="0" applyNumberFormat="1" applyBorder="1" applyFill="1" xfId="0">
      <alignment horizontal="center" vertical="center"/>
    </xf>
    <xf numFmtId="0" fontId="0" fillId="0" borderId="0" applyBorder="1" applyFill="1" xfId="0"/>
    <xf numFmtId="0" fontId="0" fillId="0" borderId="0" applyBorder="1" applyFill="1" xfId="0">
      <alignment horizontal="left" vertical="center"/>
    </xf>
    <xf numFmtId="0" fontId="5" fillId="0" borderId="0" applyBorder="1" applyFill="1" xfId="0">
      <alignment horizontal="center"/>
    </xf>
    <xf numFmtId="0" fontId="0" fillId="0" borderId="0" applyBorder="1" applyFill="1" xfId="0">
      <alignment horizontal="right" vertical="center" wrapText="1"/>
    </xf>
    <xf numFmtId="0" fontId="6" fillId="0" borderId="62" applyBorder="1" applyFill="1" xfId="0">
      <alignment horizontal="left" vertical="center" wrapText="1"/>
    </xf>
    <xf numFmtId="176" fontId="6" fillId="0" borderId="63" applyNumberFormat="1" applyBorder="1" applyFill="1" xfId="0">
      <alignment horizontal="center" vertical="center" wrapText="1"/>
    </xf>
    <xf numFmtId="177" fontId="6" fillId="0" borderId="64" applyNumberFormat="1" applyBorder="1" applyFill="1" xfId="78">
      <alignment horizontal="center" vertical="center" wrapText="1"/>
    </xf>
    <xf numFmtId="0" fontId="0" fillId="0" borderId="9" applyBorder="1" applyFill="1" xfId="0">
      <alignment horizontal="left" vertical="center" wrapText="1"/>
    </xf>
    <xf numFmtId="176" fontId="0" fillId="0" borderId="33" applyNumberFormat="1" applyBorder="1" applyFill="1" xfId="0">
      <alignment horizontal="center" vertical="center"/>
    </xf>
    <xf numFmtId="176" fontId="0" fillId="0" borderId="33" applyNumberFormat="1" applyBorder="1" applyFill="1" xfId="78">
      <alignment horizontal="center" vertical="center"/>
    </xf>
    <xf numFmtId="179" fontId="0" fillId="0" borderId="68" applyNumberFormat="1" applyBorder="1" applyFill="1" xfId="0">
      <alignment horizontal="center" vertical="center" wrapText="1"/>
    </xf>
    <xf numFmtId="177" fontId="6" fillId="0" borderId="69" applyNumberFormat="1" applyBorder="1" applyFill="1" xfId="78">
      <alignment horizontal="center" vertical="center"/>
    </xf>
    <xf numFmtId="179" fontId="0" fillId="0" borderId="70" applyNumberFormat="1" applyBorder="1" applyFill="1" xfId="0">
      <alignment horizontal="center" vertical="center"/>
    </xf>
    <xf numFmtId="0" fontId="6" fillId="0" borderId="27" applyBorder="1" applyFill="1" xfId="0">
      <alignment horizontal="center" vertical="center" wrapText="1"/>
    </xf>
    <xf numFmtId="177" fontId="6" fillId="0" borderId="72" applyNumberFormat="1" applyBorder="1" applyFill="1" xfId="78">
      <alignment horizontal="center" vertical="center" wrapText="1"/>
    </xf>
    <xf numFmtId="176" fontId="6" fillId="0" borderId="41" applyNumberFormat="1" applyBorder="1" applyFill="1" xfId="78">
      <alignment horizontal="center" vertical="center"/>
    </xf>
    <xf numFmtId="177" fontId="0" fillId="0" borderId="74" applyNumberFormat="1" applyBorder="1" applyFill="1" xfId="0">
      <alignment horizontal="center" vertical="center" wrapText="1"/>
    </xf>
    <xf numFmtId="176" fontId="6" fillId="0" borderId="41" applyNumberFormat="1" applyBorder="1" applyFill="1" xfId="0">
      <alignment horizontal="center" vertical="center"/>
    </xf>
    <xf numFmtId="177" fontId="0" fillId="0" borderId="74" applyNumberFormat="1" applyBorder="1" applyFill="1" xfId="78">
      <alignment horizontal="center" vertical="center" wrapText="1"/>
    </xf>
    <xf numFmtId="177" fontId="6" fillId="0" borderId="72" applyNumberFormat="1" applyBorder="1" applyFill="1" xfId="0">
      <alignment horizontal="center" vertical="center" wrapText="1"/>
    </xf>
    <xf numFmtId="0" fontId="0" fillId="0" borderId="0" applyBorder="1" applyFill="1" xfId="78">
      <alignment wrapText="1"/>
    </xf>
    <xf numFmtId="176" fontId="0" fillId="0" borderId="0" applyNumberFormat="1" applyBorder="1" applyFill="1" xfId="78"/>
    <xf numFmtId="180" fontId="6" fillId="0" borderId="0" applyNumberFormat="1" applyBorder="1" applyFill="1" xfId="0">
      <alignment horizontal="center" vertical="center" wrapText="1"/>
    </xf>
    <xf numFmtId="178" fontId="0" fillId="0" borderId="0" applyNumberFormat="1" applyBorder="1" applyFill="1" xfId="78"/>
    <xf numFmtId="0" fontId="0" fillId="0" borderId="0" applyBorder="1" applyFill="1" xfId="78"/>
    <xf numFmtId="176" fontId="0" fillId="0" borderId="0" applyNumberFormat="1" applyBorder="1" applyFill="1" xfId="78">
      <alignment horizontal="center" vertical="center"/>
    </xf>
    <xf numFmtId="0" fontId="0" fillId="0" borderId="9" applyBorder="1" applyFill="1" xfId="78">
      <alignment horizontal="left" vertical="center" wrapText="1"/>
    </xf>
    <xf numFmtId="0" fontId="0" fillId="0" borderId="1" applyBorder="1" applyFill="1" xfId="78">
      <alignment horizontal="center" vertical="center" wrapText="1"/>
    </xf>
    <xf numFmtId="179" fontId="0" fillId="0" borderId="68" applyNumberFormat="1" applyBorder="1" applyFill="1" xfId="78">
      <alignment horizontal="center" vertical="center" wrapText="1"/>
    </xf>
    <xf numFmtId="180" fontId="6" fillId="0" borderId="81" applyNumberFormat="1" applyBorder="1" applyFill="1" xfId="78">
      <alignment horizontal="center" vertical="center" wrapText="1"/>
    </xf>
    <xf numFmtId="179" fontId="6" fillId="0" borderId="82" applyNumberFormat="1" applyBorder="1" applyFill="1" xfId="78">
      <alignment horizontal="center" vertical="center" wrapText="1"/>
    </xf>
    <xf numFmtId="0" fontId="2" fillId="0" borderId="0" applyBorder="1" applyFill="1" xfId="132">
      <alignment horizontal="center" vertical="center"/>
    </xf>
    <xf numFmtId="0" fontId="10" fillId="0" borderId="83" applyBorder="1" applyFill="1" xfId="132">
      <alignment horizontal="center" vertical="center"/>
    </xf>
    <xf numFmtId="0" fontId="1" fillId="0" borderId="84" applyBorder="1" applyFill="1" xfId="132">
      <alignment horizontal="left" vertical="center"/>
    </xf>
    <xf numFmtId="0" fontId="0" fillId="0" borderId="0" applyBorder="1" applyFill="1" xfId="109"/>
    <xf numFmtId="177" fontId="0" fillId="0" borderId="0" applyNumberFormat="1" applyBorder="1" applyFill="1" xfId="0">
      <alignment horizontal="center" vertical="center"/>
    </xf>
    <xf numFmtId="0" fontId="12" fillId="0" borderId="0" applyBorder="1" applyFill="1" xfId="0">
      <alignment horizontal="center"/>
    </xf>
    <xf numFmtId="0" fontId="12" fillId="0" borderId="0" applyBorder="1" applyFill="1" xfId="0">
      <alignment horizontal="center" vertical="center"/>
    </xf>
    <xf numFmtId="0" fontId="0" fillId="0" borderId="0" applyBorder="1" applyFill="1" xfId="0">
      <alignment horizontal="right" vertical="center"/>
    </xf>
    <xf numFmtId="0" fontId="0" fillId="0" borderId="30" applyBorder="1" applyFill="1" xfId="0">
      <alignment horizontal="left" vertical="center"/>
    </xf>
    <xf numFmtId="178" fontId="0" fillId="0" borderId="86" applyNumberFormat="1" applyBorder="1" applyFill="1" xfId="0">
      <alignment horizontal="center" vertical="center"/>
    </xf>
    <xf numFmtId="177" fontId="0" fillId="0" borderId="87" applyNumberFormat="1" applyBorder="1" applyFill="1" xfId="0">
      <alignment horizontal="center" vertical="center"/>
    </xf>
    <xf numFmtId="179" fontId="0" fillId="0" borderId="70" applyNumberFormat="1" applyBorder="1" applyFill="1" xfId="133">
      <alignment horizontal="center" vertical="center"/>
    </xf>
    <xf numFmtId="180" fontId="6" fillId="0" borderId="89" applyNumberFormat="1" applyBorder="1" applyFill="1" xfId="0">
      <alignment horizontal="center" vertical="center"/>
    </xf>
    <xf numFmtId="180" fontId="6" fillId="0" borderId="89" applyNumberFormat="1" applyBorder="1" applyFill="1" xfId="78">
      <alignment horizontal="center" vertical="center"/>
    </xf>
    <xf numFmtId="179" fontId="6" fillId="0" borderId="91" applyNumberFormat="1" applyBorder="1" applyFill="1" xfId="78">
      <alignment horizontal="center" vertical="center"/>
    </xf>
    <xf numFmtId="177" fontId="0" fillId="0" borderId="0" applyNumberFormat="1" applyBorder="1" applyFill="1" xfId="0">
      <alignment horizontal="center"/>
    </xf>
    <xf numFmtId="0" fontId="6" fillId="0" borderId="92" applyBorder="1" applyFill="1" xfId="0"/>
    <xf numFmtId="0" fontId="0" fillId="0" borderId="93" applyBorder="1" applyFill="1" xfId="0"/>
    <xf numFmtId="179" fontId="0" fillId="0" borderId="94" applyNumberFormat="1" applyBorder="1" applyFill="1" xfId="0"/>
    <xf numFmtId="179" fontId="0" fillId="0" borderId="0" applyNumberFormat="1" applyBorder="1" applyFill="1" xfId="0"/>
    <xf numFmtId="179" fontId="0" fillId="0" borderId="70" applyNumberFormat="1" applyBorder="1" applyFill="1" xfId="78">
      <alignment horizontal="center" vertical="center"/>
    </xf>
    <xf numFmtId="0" fontId="13" fillId="0" borderId="96" applyBorder="1" applyFill="1" xfId="0"/>
    <xf numFmtId="0" fontId="14" fillId="0" borderId="97" applyBorder="1" applyFill="1" xfId="0"/>
    <xf numFmtId="0" fontId="0" fillId="0" borderId="0" applyBorder="1" applyFill="1" xfId="0">
      <alignment horizontal="left"/>
    </xf>
    <xf numFmtId="0" fontId="0" fillId="0" borderId="0" applyBorder="1" applyFill="1" xfId="0">
      <alignment horizontal="center" vertical="center"/>
    </xf>
    <xf numFmtId="0" fontId="5" fillId="0" borderId="0" applyFill="1" xfId="0">
      <alignment horizontal="center"/>
    </xf>
    <xf numFmtId="0" fontId="0" fillId="0" borderId="98" applyBorder="1" applyFill="1" xfId="0">
      <alignment horizontal="center"/>
    </xf>
    <xf numFmtId="180" fontId="0" fillId="0" borderId="99" applyNumberFormat="1" applyBorder="1" applyFill="1" xfId="0">
      <alignment horizontal="center" vertical="center"/>
    </xf>
    <xf numFmtId="181" fontId="0" fillId="0" borderId="100" applyNumberFormat="1" applyBorder="1" applyFill="1" xfId="0">
      <alignment horizontal="center"/>
    </xf>
    <xf numFmtId="180" fontId="0" fillId="0" borderId="0" applyNumberFormat="1" applyBorder="1" applyFill="1" xfId="0">
      <alignment horizontal="center" vertical="center"/>
    </xf>
    <xf numFmtId="0" fontId="14" fillId="0" borderId="0" applyBorder="1" applyFill="1" xfId="0">
      <alignment horizontal="right" vertical="center"/>
    </xf>
    <xf numFmtId="176" fontId="0" fillId="0" borderId="0" applyNumberFormat="1" applyBorder="1" applyFill="1" xfId="0"/>
    <xf numFmtId="182" fontId="7" fillId="0" borderId="0" applyNumberFormat="1" applyFill="1" xfId="0">
      <alignment vertical="center"/>
    </xf>
    <xf numFmtId="183" fontId="7" fillId="0" borderId="0" applyNumberFormat="1" applyFill="1" xfId="0">
      <alignment vertical="center"/>
    </xf>
    <xf numFmtId="184" fontId="7" fillId="0" borderId="0" applyNumberFormat="1" applyFill="1" xfId="0">
      <alignment vertical="center"/>
    </xf>
    <xf numFmtId="185" fontId="7" fillId="0" borderId="0" applyNumberFormat="1" applyFill="1" xfId="0">
      <alignment vertical="center"/>
    </xf>
    <xf numFmtId="186" fontId="7" fillId="0" borderId="0" applyNumberFormat="1" applyFill="1" xfId="0">
      <alignment vertical="center"/>
    </xf>
    <xf numFmtId="0" fontId="15" fillId="0" borderId="0" applyFill="1" xfId="0">
      <alignment vertical="center"/>
    </xf>
    <xf numFmtId="0" fontId="16" fillId="0" borderId="0" applyFill="1" xfId="0">
      <alignment vertical="center"/>
    </xf>
    <xf numFmtId="0" fontId="7" fillId="6" borderId="101" applyBorder="1" xfId="0">
      <alignment vertical="center"/>
    </xf>
    <xf numFmtId="0" fontId="17" fillId="0" borderId="0" applyFill="1" xfId="0">
      <alignment vertical="center"/>
    </xf>
    <xf numFmtId="0" fontId="18" fillId="0" borderId="0" applyFill="1" xfId="0">
      <alignment vertical="center"/>
    </xf>
    <xf numFmtId="0" fontId="19" fillId="0" borderId="0" applyFill="1" xfId="0">
      <alignment vertical="center"/>
    </xf>
    <xf numFmtId="0" fontId="20" fillId="0" borderId="102" applyBorder="1" applyFill="1" xfId="0">
      <alignment vertical="center"/>
    </xf>
    <xf numFmtId="0" fontId="21" fillId="0" borderId="103" applyBorder="1" applyFill="1" xfId="0">
      <alignment vertical="center"/>
    </xf>
    <xf numFmtId="0" fontId="22" fillId="0" borderId="104" applyBorder="1" applyFill="1" xfId="0">
      <alignment vertical="center"/>
    </xf>
    <xf numFmtId="0" fontId="22" fillId="0" borderId="0" applyFill="1" xfId="0">
      <alignment vertical="center"/>
    </xf>
    <xf numFmtId="0" fontId="23" fillId="7" borderId="105" applyBorder="1" xfId="0">
      <alignment vertical="center"/>
    </xf>
    <xf numFmtId="0" fontId="24" fillId="8" borderId="106" applyBorder="1" xfId="0">
      <alignment vertical="center"/>
    </xf>
    <xf numFmtId="0" fontId="25" fillId="8" borderId="107" applyBorder="1" xfId="0">
      <alignment vertical="center"/>
    </xf>
    <xf numFmtId="0" fontId="26" fillId="9" borderId="108" applyBorder="1" xfId="0">
      <alignment vertical="center"/>
    </xf>
    <xf numFmtId="0" fontId="27" fillId="0" borderId="109" applyBorder="1" applyFill="1" xfId="0">
      <alignment vertical="center"/>
    </xf>
    <xf numFmtId="0" fontId="28" fillId="0" borderId="110" applyBorder="1" applyFill="1" xfId="0">
      <alignment vertical="center"/>
    </xf>
    <xf numFmtId="0" fontId="29" fillId="10" borderId="0" xfId="0">
      <alignment vertical="center"/>
    </xf>
    <xf numFmtId="0" fontId="30" fillId="11" borderId="0" xfId="0">
      <alignment vertical="center"/>
    </xf>
    <xf numFmtId="0" fontId="31" fillId="12" borderId="0" xfId="0">
      <alignment vertical="center"/>
    </xf>
    <xf numFmtId="0" fontId="32" fillId="13" borderId="0" xfId="0">
      <alignment vertical="center"/>
    </xf>
    <xf numFmtId="0" fontId="7" fillId="14" borderId="0" xfId="0">
      <alignment vertical="center"/>
    </xf>
    <xf numFmtId="0" fontId="7" fillId="15" borderId="0" xfId="0">
      <alignment vertical="center"/>
    </xf>
    <xf numFmtId="0" fontId="32" fillId="16" borderId="0" xfId="0">
      <alignment vertical="center"/>
    </xf>
    <xf numFmtId="0" fontId="32" fillId="17" borderId="0" xfId="0">
      <alignment vertical="center"/>
    </xf>
    <xf numFmtId="0" fontId="7" fillId="18" borderId="0" xfId="0">
      <alignment vertical="center"/>
    </xf>
    <xf numFmtId="0" fontId="7" fillId="19" borderId="0" xfId="0">
      <alignment vertical="center"/>
    </xf>
    <xf numFmtId="0" fontId="32" fillId="20" borderId="0" xfId="0">
      <alignment vertical="center"/>
    </xf>
    <xf numFmtId="0" fontId="32" fillId="21" borderId="0" xfId="0">
      <alignment vertical="center"/>
    </xf>
    <xf numFmtId="0" fontId="7" fillId="22" borderId="0" xfId="0">
      <alignment vertical="center"/>
    </xf>
    <xf numFmtId="0" fontId="7" fillId="23" borderId="0" xfId="0">
      <alignment vertical="center"/>
    </xf>
    <xf numFmtId="0" fontId="32" fillId="24" borderId="0" xfId="0">
      <alignment vertical="center"/>
    </xf>
    <xf numFmtId="0" fontId="32" fillId="25" borderId="0" xfId="0">
      <alignment vertical="center"/>
    </xf>
    <xf numFmtId="0" fontId="7" fillId="26" borderId="0" xfId="0">
      <alignment vertical="center"/>
    </xf>
    <xf numFmtId="0" fontId="7" fillId="27" borderId="0" xfId="0">
      <alignment vertical="center"/>
    </xf>
    <xf numFmtId="0" fontId="32" fillId="28" borderId="0" xfId="0">
      <alignment vertical="center"/>
    </xf>
    <xf numFmtId="0" fontId="32" fillId="29" borderId="0" xfId="0">
      <alignment vertical="center"/>
    </xf>
    <xf numFmtId="0" fontId="7" fillId="30" borderId="0" xfId="0">
      <alignment vertical="center"/>
    </xf>
    <xf numFmtId="0" fontId="7" fillId="31" borderId="0" xfId="0">
      <alignment vertical="center"/>
    </xf>
    <xf numFmtId="0" fontId="32" fillId="32" borderId="0" xfId="0">
      <alignment vertical="center"/>
    </xf>
    <xf numFmtId="0" fontId="32" fillId="33" borderId="0" xfId="0">
      <alignment vertical="center"/>
    </xf>
    <xf numFmtId="0" fontId="7" fillId="34" borderId="0" xfId="0">
      <alignment vertical="center"/>
    </xf>
    <xf numFmtId="0" fontId="7" fillId="35" borderId="0" xfId="0">
      <alignment vertical="center"/>
    </xf>
    <xf numFmtId="0" fontId="32" fillId="36" borderId="0" xfId="0">
      <alignment vertical="center"/>
    </xf>
    <xf numFmtId="0" fontId="33" fillId="37" borderId="0" xfId="0">
      <alignment vertical="center"/>
    </xf>
    <xf numFmtId="0" fontId="34" fillId="38" borderId="0" xfId="0">
      <alignment vertical="center"/>
    </xf>
    <xf numFmtId="0" fontId="35" fillId="39" borderId="111" applyBorder="1" xfId="0">
      <alignment vertical="center"/>
    </xf>
    <xf numFmtId="0" fontId="33" fillId="38" borderId="0" xfId="0">
      <alignment vertical="center"/>
    </xf>
    <xf numFmtId="0" fontId="33" fillId="40" borderId="0" xfId="0">
      <alignment vertical="center"/>
    </xf>
    <xf numFmtId="0" fontId="33" fillId="41" borderId="0" xfId="0">
      <alignment vertical="center"/>
    </xf>
    <xf numFmtId="0" fontId="7" fillId="0" borderId="0" applyFill="1" xfId="0">
      <alignment vertical="center"/>
    </xf>
    <xf numFmtId="0" fontId="36" fillId="0" borderId="0" applyFill="1" xfId="0">
      <alignment vertical="center"/>
    </xf>
    <xf numFmtId="0" fontId="37" fillId="0" borderId="0" applyFill="1" xfId="0">
      <alignment vertical="center"/>
    </xf>
    <xf numFmtId="0" fontId="38" fillId="0" borderId="0" applyFill="1" xfId="0"/>
    <xf numFmtId="0" fontId="0" fillId="0" borderId="0" applyFill="1" xfId="0">
      <alignment vertical="center"/>
    </xf>
    <xf numFmtId="0" fontId="39" fillId="41" borderId="0" xfId="0">
      <alignment vertical="center"/>
    </xf>
    <xf numFmtId="0" fontId="40" fillId="42" borderId="0" xfId="0">
      <alignment vertical="center"/>
    </xf>
    <xf numFmtId="0" fontId="33" fillId="43" borderId="0" xfId="0">
      <alignment vertical="center"/>
    </xf>
    <xf numFmtId="0" fontId="33" fillId="42" borderId="0" xfId="0">
      <alignment vertical="center"/>
    </xf>
    <xf numFmtId="0" fontId="41" fillId="39" borderId="112" applyBorder="1" xfId="0">
      <alignment vertical="center"/>
    </xf>
    <xf numFmtId="0" fontId="42" fillId="44" borderId="0" xfId="0">
      <alignment vertical="center"/>
    </xf>
    <xf numFmtId="0" fontId="33" fillId="45" borderId="0" xfId="0">
      <alignment vertical="center"/>
    </xf>
    <xf numFmtId="0" fontId="33" fillId="7" borderId="0" xfId="0">
      <alignment vertical="center"/>
    </xf>
    <xf numFmtId="0" fontId="33" fillId="46" borderId="0" xfId="0">
      <alignment vertical="center"/>
    </xf>
    <xf numFmtId="0" fontId="43" fillId="47" borderId="113" applyBorder="1" xfId="0">
      <alignment vertical="center"/>
    </xf>
    <xf numFmtId="0" fontId="33" fillId="48" borderId="0" xfId="0">
      <alignment vertical="center"/>
    </xf>
    <xf numFmtId="0" fontId="40" fillId="49" borderId="0" xfId="0">
      <alignment vertical="center"/>
    </xf>
    <xf numFmtId="0" fontId="40" fillId="46" borderId="0" xfId="0">
      <alignment vertical="center"/>
    </xf>
    <xf numFmtId="0" fontId="40" fillId="50" borderId="0" xfId="0">
      <alignment vertical="center"/>
    </xf>
    <xf numFmtId="0" fontId="40" fillId="51" borderId="0" xfId="0">
      <alignment vertical="center"/>
    </xf>
    <xf numFmtId="0" fontId="40" fillId="52" borderId="0" xfId="0">
      <alignment vertical="center"/>
    </xf>
    <xf numFmtId="0" fontId="44" fillId="0" borderId="0" applyFill="1" xfId="0">
      <alignment vertical="top"/>
    </xf>
    <xf numFmtId="0" fontId="40" fillId="53" borderId="0" xfId="0">
      <alignment vertical="center"/>
    </xf>
    <xf numFmtId="0" fontId="45" fillId="0" borderId="0" applyFill="1" xfId="0"/>
    <xf numFmtId="184" fontId="0" fillId="0" borderId="0" applyNumberFormat="1" applyFill="1" xfId="0">
      <alignment vertical="center"/>
    </xf>
    <xf numFmtId="0" fontId="46" fillId="0" borderId="114" applyBorder="1" applyFill="1" xfId="0">
      <alignment vertical="center"/>
    </xf>
    <xf numFmtId="0" fontId="47" fillId="0" borderId="115" applyBorder="1" applyFill="1" xfId="0">
      <alignment vertical="center"/>
    </xf>
    <xf numFmtId="0" fontId="37" fillId="0" borderId="116" applyBorder="1" applyFill="1" xfId="0">
      <alignment vertical="center"/>
    </xf>
    <xf numFmtId="0" fontId="48" fillId="0" borderId="0" applyFill="1" xfId="0">
      <alignment vertical="center"/>
    </xf>
    <xf numFmtId="0" fontId="49" fillId="41" borderId="0" xfId="0">
      <alignment vertical="center"/>
    </xf>
    <xf numFmtId="0" fontId="50" fillId="41" borderId="0" xfId="0">
      <alignment vertical="center"/>
    </xf>
    <xf numFmtId="0" fontId="51" fillId="0" borderId="0" applyFill="1" xfId="0"/>
    <xf numFmtId="0" fontId="14" fillId="0" borderId="0" applyFill="1" xfId="0">
      <alignment horizontal="left" vertical="center"/>
    </xf>
    <xf numFmtId="0" fontId="51" fillId="0" borderId="0" applyFill="1" xfId="0">
      <protection locked="0"/>
    </xf>
    <xf numFmtId="0" fontId="0" fillId="0" borderId="0" xfId="0">
      <protection locked="0"/>
    </xf>
    <xf numFmtId="0" fontId="7" fillId="0" borderId="0" applyFill="1" xfId="0"/>
    <xf numFmtId="0" fontId="40" fillId="54" borderId="0" xfId="0">
      <alignment vertical="center"/>
    </xf>
    <xf numFmtId="0" fontId="52" fillId="38" borderId="0" xfId="0">
      <alignment vertical="center"/>
    </xf>
    <xf numFmtId="0" fontId="53" fillId="38" borderId="0" xfId="0">
      <alignment vertical="center"/>
    </xf>
    <xf numFmtId="0" fontId="54" fillId="0" borderId="117" applyBorder="1" applyFill="1" xfId="0">
      <alignment vertical="center"/>
    </xf>
    <xf numFmtId="0" fontId="55" fillId="0" borderId="0" applyFill="1" xfId="0">
      <alignment vertical="center"/>
    </xf>
    <xf numFmtId="0" fontId="56" fillId="0" borderId="118" applyBorder="1" applyFill="1" xfId="0">
      <alignment vertical="center"/>
    </xf>
    <xf numFmtId="0" fontId="40" fillId="55" borderId="0" xfId="0">
      <alignment vertical="center"/>
    </xf>
    <xf numFmtId="0" fontId="40" fillId="56" borderId="0" xfId="0">
      <alignment vertical="center"/>
    </xf>
    <xf numFmtId="0" fontId="57" fillId="7" borderId="119" applyBorder="1" xfId="0">
      <alignment vertical="center"/>
    </xf>
    <xf numFmtId="0" fontId="0" fillId="6" borderId="120" applyBorder="1" xfId="0">
      <alignment vertical="center"/>
    </xf>
    <xf numFmtId="0" fontId="58" fillId="11" borderId="0" xfId="0"/>
    <xf numFmtId="0" fontId="59" fillId="10" borderId="0" xfId="0"/>
    <xf numFmtId="0" fontId="60" fillId="12" borderId="0" xfId="0"/>
    <xf numFmtId="0" fontId="61" fillId="8" borderId="121" applyBorder="1" xfId="0"/>
    <xf numFmtId="0" fontId="62" fillId="9" borderId="122" applyBorder="1" xfId="0"/>
    <xf numFmtId="0" fontId="63" fillId="0" borderId="0" applyFill="1" xfId="0"/>
    <xf numFmtId="0" fontId="4" fillId="0" borderId="0" applyFill="1" xfId="0"/>
    <xf numFmtId="0" fontId="64" fillId="0" borderId="123" applyBorder="1" applyFill="1" xfId="0"/>
    <xf numFmtId="0" fontId="65" fillId="8" borderId="124" applyBorder="1" xfId="0"/>
    <xf numFmtId="0" fontId="66" fillId="7" borderId="125" applyBorder="1" xfId="0"/>
    <xf numFmtId="0" fontId="0" fillId="6" borderId="126" applyBorder="1" xfId="0"/>
    <xf numFmtId="0" fontId="67" fillId="0" borderId="0" applyFill="1" xfId="0"/>
    <xf numFmtId="0" fontId="20" fillId="0" borderId="127" applyBorder="1" applyFill="1" xfId="0"/>
    <xf numFmtId="0" fontId="21" fillId="0" borderId="128" applyBorder="1" applyFill="1" xfId="0"/>
    <xf numFmtId="0" fontId="22" fillId="0" borderId="129" applyBorder="1" applyFill="1" xfId="0"/>
    <xf numFmtId="0" fontId="22" fillId="0" borderId="0" applyFill="1" xfId="0"/>
    <xf numFmtId="0" fontId="10" fillId="0" borderId="130" applyBorder="1" applyFill="1" xfId="0"/>
    <xf numFmtId="0" fontId="1" fillId="57" borderId="0" xfId="0"/>
    <xf numFmtId="0" fontId="1" fillId="58" borderId="0" xfId="0"/>
    <xf numFmtId="0" fontId="1" fillId="59" borderId="0" xfId="0"/>
    <xf numFmtId="0" fontId="1" fillId="60" borderId="0" xfId="0"/>
    <xf numFmtId="0" fontId="1" fillId="61" borderId="0" xfId="0"/>
    <xf numFmtId="0" fontId="1" fillId="34" borderId="0" xfId="0"/>
    <xf numFmtId="0" fontId="1" fillId="15" borderId="0" xfId="0"/>
    <xf numFmtId="0" fontId="1" fillId="62" borderId="0" xfId="0"/>
    <xf numFmtId="0" fontId="1" fillId="63" borderId="0" xfId="0"/>
    <xf numFmtId="0" fontId="1" fillId="27" borderId="0" xfId="0"/>
    <xf numFmtId="0" fontId="1" fillId="64" borderId="0" xfId="0"/>
    <xf numFmtId="0" fontId="1" fillId="35" borderId="0" xfId="0"/>
    <xf numFmtId="0" fontId="68" fillId="16" borderId="0" xfId="0"/>
    <xf numFmtId="0" fontId="68" fillId="65" borderId="0" xfId="0"/>
    <xf numFmtId="0" fontId="68" fillId="66" borderId="0" xfId="0"/>
    <xf numFmtId="0" fontId="68" fillId="67" borderId="0" xfId="0"/>
    <xf numFmtId="0" fontId="68" fillId="68" borderId="0" xfId="0"/>
    <xf numFmtId="0" fontId="68" fillId="69" borderId="0" xfId="0"/>
    <xf numFmtId="0" fontId="68" fillId="13" borderId="0" xfId="0"/>
    <xf numFmtId="0" fontId="68" fillId="17" borderId="0" xfId="0"/>
    <xf numFmtId="0" fontId="68" fillId="21" borderId="0" xfId="0"/>
    <xf numFmtId="0" fontId="68" fillId="25" borderId="0" xfId="0"/>
    <xf numFmtId="0" fontId="68" fillId="29" borderId="0" xfId="0"/>
    <xf numFmtId="0" fontId="68" fillId="33" borderId="0" xfId="0"/>
    <xf numFmtId="184" fontId="0" fillId="0" borderId="0" applyNumberFormat="1" applyFill="1" xfId="0"/>
    <xf numFmtId="183" fontId="0" fillId="0" borderId="0" applyNumberFormat="1" applyFill="1" xfId="0"/>
    <xf numFmtId="186" fontId="0" fillId="0" borderId="0" applyNumberFormat="1" applyFill="1" xfId="0"/>
    <xf numFmtId="182" fontId="0" fillId="0" borderId="0" applyNumberFormat="1" applyFill="1" xfId="0"/>
    <xf numFmtId="185" fontId="0" fillId="0" borderId="0" applyNumberFormat="1" applyFill="1" xfId="0"/>
    <xf numFmtId="0" fontId="1" fillId="0" borderId="0" applyBorder="1" applyFill="1" xfId="50">
      <alignment horizontal="left" vertical="top"/>
    </xf>
    <xf numFmtId="0" fontId="0" fillId="0" borderId="0" applyBorder="1" applyFill="1" xfId="50">
      <alignment vertical="top" wrapText="1"/>
    </xf>
    <xf numFmtId="0" fontId="0" fillId="0" borderId="0" applyBorder="1" applyFill="1" xfId="50">
      <alignment horizontal="left" vertical="center" wrapText="1"/>
    </xf>
    <xf numFmtId="0" fontId="1" fillId="0" borderId="8" applyBorder="1" applyFill="1" xfId="50">
      <alignment horizontal="center" vertical="center" wrapText="1"/>
    </xf>
    <xf numFmtId="0" fontId="0" fillId="0" borderId="1" applyBorder="1" applyFill="1" xfId="50">
      <alignment horizontal="center" vertical="center" wrapText="1"/>
    </xf>
    <xf numFmtId="0" fontId="1" fillId="0" borderId="7" applyBorder="1" applyFill="1" xfId="50">
      <alignment horizontal="center" vertical="center" wrapText="1"/>
    </xf>
    <xf numFmtId="0" fontId="0" fillId="0" borderId="6" applyBorder="1" applyFill="1" xfId="50">
      <alignment horizontal="center" vertical="center" wrapText="1"/>
    </xf>
    <xf numFmtId="0" fontId="1" fillId="0" borderId="5" applyBorder="1" applyFill="1" xfId="50">
      <alignment horizontal="center" vertical="center" wrapText="1"/>
    </xf>
    <xf numFmtId="0" fontId="0" fillId="0" borderId="4" applyBorder="1" applyFill="1" xfId="50">
      <alignment horizontal="center" vertical="center" wrapText="1"/>
    </xf>
    <xf numFmtId="0" fontId="1" fillId="0" borderId="3" applyBorder="1" applyFill="1" xfId="50">
      <alignment horizontal="center" vertical="center" wrapText="1"/>
    </xf>
    <xf numFmtId="0" fontId="0" fillId="0" borderId="2" applyBorder="1" applyFill="1" xfId="50">
      <alignment horizontal="center" vertical="center" wrapText="1"/>
    </xf>
    <xf numFmtId="0" fontId="1" fillId="0" borderId="0" applyBorder="1" applyFill="1" xfId="50">
      <alignment vertical="top" wrapText="1"/>
    </xf>
    <xf numFmtId="0" fontId="1" fillId="0" borderId="0" applyBorder="1" applyFill="1" xfId="50">
      <alignment horizontal="center" vertical="center" wrapText="1"/>
    </xf>
    <xf numFmtId="0" fontId="2" fillId="0" borderId="0" applyBorder="1" applyFill="1" xfId="50">
      <alignment horizontal="center" vertical="center" wrapText="1"/>
    </xf>
    <xf numFmtId="0" fontId="1" fillId="0" borderId="0" applyBorder="1" applyFill="1" xfId="50">
      <alignment horizontal="left" vertical="center"/>
    </xf>
    <xf numFmtId="176" fontId="1" fillId="0" borderId="17" applyNumberFormat="1" applyBorder="1" applyFill="1" xfId="50">
      <alignment horizontal="center" vertical="center" wrapText="1"/>
    </xf>
    <xf numFmtId="0" fontId="0" fillId="0" borderId="15" applyBorder="1" applyFill="1" xfId="50">
      <alignment horizontal="left" vertical="center" wrapText="1"/>
    </xf>
    <xf numFmtId="176" fontId="1" fillId="0" borderId="16" applyNumberFormat="1" applyBorder="1" applyFill="1" xfId="50">
      <alignment horizontal="center" vertical="center" shrinkToFit="1"/>
    </xf>
    <xf numFmtId="176" fontId="1" fillId="0" borderId="14" applyNumberFormat="1" applyBorder="1" applyFill="1" xfId="50">
      <alignment horizontal="center" vertical="center" wrapText="1"/>
    </xf>
    <xf numFmtId="176" fontId="1" fillId="0" borderId="13" applyNumberFormat="1" applyBorder="1" applyFill="1" xfId="50">
      <alignment horizontal="center" vertical="center" shrinkToFit="1"/>
    </xf>
    <xf numFmtId="0" fontId="0" fillId="0" borderId="12" applyBorder="1" applyFill="1" xfId="50">
      <alignment horizontal="left" vertical="center" wrapText="1"/>
    </xf>
    <xf numFmtId="176" fontId="1" fillId="0" borderId="11" applyNumberFormat="1" applyBorder="1" applyFill="1" xfId="50">
      <alignment horizontal="center" vertical="center" wrapText="1"/>
    </xf>
    <xf numFmtId="176" fontId="1" fillId="0" borderId="10" applyNumberFormat="1" applyBorder="1" applyFill="1" xfId="50">
      <alignment horizontal="center" vertical="center" shrinkToFit="1"/>
    </xf>
    <xf numFmtId="0" fontId="0" fillId="0" borderId="9" applyBorder="1" applyFill="1" xfId="50">
      <alignment horizontal="left" vertical="center" wrapText="1"/>
    </xf>
    <xf numFmtId="0" fontId="1" fillId="0" borderId="0" applyBorder="1" applyFill="1" xfId="50">
      <alignment horizontal="center" vertical="center"/>
    </xf>
    <xf numFmtId="0" fontId="0" fillId="0" borderId="0" applyBorder="1" applyFill="1" xfId="50">
      <alignment horizontal="left" vertical="center"/>
    </xf>
    <xf numFmtId="176" fontId="0" fillId="0" borderId="19" applyNumberFormat="1" applyBorder="1" applyFill="1" xfId="50">
      <alignment horizontal="center" vertical="center" shrinkToFit="1"/>
    </xf>
    <xf numFmtId="176" fontId="0" fillId="0" borderId="18" applyNumberFormat="1" applyBorder="1" applyFill="1" xfId="50">
      <alignment horizontal="center" vertical="center" shrinkToFit="1"/>
    </xf>
    <xf numFmtId="0" fontId="0" fillId="0" borderId="0" applyBorder="1" applyFill="1" xfId="50">
      <alignment vertical="center" wrapText="1"/>
    </xf>
    <xf numFmtId="0" fontId="0" fillId="0" borderId="0" applyBorder="1" applyFill="1" xfId="50">
      <alignment horizontal="center" vertical="center" wrapText="1"/>
    </xf>
    <xf numFmtId="0" fontId="3" fillId="0" borderId="0" applyBorder="1" applyFill="1" xfId="50">
      <alignment vertical="center" wrapText="1"/>
    </xf>
    <xf numFmtId="0" fontId="3" fillId="0" borderId="0" applyBorder="1" applyFill="1" xfId="50">
      <alignment horizontal="center" vertical="center" wrapText="1"/>
    </xf>
    <xf numFmtId="0" fontId="3" fillId="0" borderId="0" applyBorder="1" applyFill="1" xfId="50">
      <alignment horizontal="left" vertical="center"/>
    </xf>
    <xf numFmtId="0" fontId="0" fillId="0" borderId="0" applyBorder="1" applyFill="1" xfId="50">
      <alignment horizontal="center" vertical="center"/>
    </xf>
    <xf numFmtId="0" fontId="0" fillId="0" borderId="0" applyBorder="1" applyFill="1" xfId="50">
      <alignment horizontal="left" vertical="center" indent="1" wrapText="1"/>
    </xf>
    <xf numFmtId="0" fontId="0" fillId="0" borderId="0" applyBorder="1" applyFill="1" xfId="50">
      <alignment horizontal="left" vertical="top"/>
    </xf>
    <xf numFmtId="176" fontId="0" fillId="0" borderId="20" applyNumberFormat="1" applyBorder="1" applyFill="1" xfId="50">
      <alignment horizontal="left" vertical="center" wrapText="1"/>
    </xf>
    <xf numFmtId="176" fontId="0" fillId="0" borderId="21" applyNumberFormat="1" applyBorder="1" applyFill="1" xfId="50">
      <alignment horizontal="center" vertical="center" shrinkToFit="1"/>
    </xf>
    <xf numFmtId="176" fontId="0" fillId="0" borderId="22" applyNumberFormat="1" applyBorder="1" applyFill="1" xfId="50">
      <alignment horizontal="center" vertical="center" wrapText="1"/>
    </xf>
    <xf numFmtId="176" fontId="0" fillId="3" borderId="23" applyNumberFormat="1" applyBorder="1" xfId="50">
      <alignment horizontal="center" vertical="center" shrinkToFit="1"/>
    </xf>
    <xf numFmtId="176" fontId="4" fillId="0" borderId="25" applyNumberFormat="1" applyBorder="1" applyFill="1" xfId="50">
      <alignment horizontal="center" vertical="center" wrapText="1"/>
    </xf>
    <xf numFmtId="176" fontId="1" fillId="3" borderId="24" applyNumberFormat="1" applyBorder="1" xfId="50">
      <alignment horizontal="center" vertical="center" wrapText="1" shrinkToFit="1"/>
    </xf>
    <xf numFmtId="0" fontId="1" fillId="0" borderId="0" applyBorder="1" applyFill="1" xfId="50">
      <alignment vertical="center" wrapText="1"/>
    </xf>
    <xf numFmtId="176" fontId="1" fillId="3" borderId="26" applyNumberFormat="1" applyBorder="1" xfId="50">
      <alignment horizontal="center" vertical="center" shrinkToFit="1"/>
    </xf>
    <xf numFmtId="0" fontId="0" fillId="0" borderId="0" applyBorder="1" applyFill="1" xfId="70">
      <alignment vertical="center"/>
    </xf>
    <xf numFmtId="0" fontId="0" fillId="0" borderId="44" applyBorder="1" applyFill="1" xfId="70">
      <alignment horizontal="left" vertical="center" wrapText="1"/>
    </xf>
    <xf numFmtId="0" fontId="6" fillId="0" borderId="27" applyBorder="1" applyFill="1" xfId="70">
      <alignment horizontal="center" vertical="center" wrapText="1"/>
    </xf>
    <xf numFmtId="176" fontId="6" fillId="0" borderId="41" applyNumberFormat="1" applyBorder="1" applyFill="1" xfId="70">
      <alignment horizontal="center" vertical="center"/>
    </xf>
    <xf numFmtId="0" fontId="6" fillId="0" borderId="39" applyBorder="1" applyFill="1" xfId="70">
      <alignment horizontal="center" vertical="center"/>
    </xf>
    <xf numFmtId="0" fontId="8" fillId="0" borderId="43" applyBorder="1" applyFill="1" xfId="100">
      <alignment horizontal="center" vertical="center"/>
    </xf>
    <xf numFmtId="0" fontId="0" fillId="0" borderId="1" applyBorder="1" applyFill="1" xfId="70">
      <alignment horizontal="center" vertical="center" wrapText="1"/>
    </xf>
    <xf numFmtId="0" fontId="7" fillId="0" borderId="35" applyBorder="1" applyFill="1" xfId="100">
      <alignment horizontal="center" vertical="center" wrapText="1"/>
    </xf>
    <xf numFmtId="0" fontId="0" fillId="0" borderId="31" applyBorder="1" applyFill="1" xfId="70">
      <alignment horizontal="center" vertical="center"/>
    </xf>
    <xf numFmtId="0" fontId="7" fillId="0" borderId="34" applyBorder="1" applyFill="1" xfId="100">
      <alignment horizontal="center" wrapText="1"/>
    </xf>
    <xf numFmtId="176" fontId="0" fillId="0" borderId="33" applyNumberFormat="1" applyBorder="1" applyFill="1" xfId="70">
      <alignment horizontal="center" vertical="center"/>
    </xf>
    <xf numFmtId="0" fontId="0" fillId="0" borderId="30" applyBorder="1" applyFill="1" xfId="70">
      <alignment horizontal="left" vertical="center"/>
    </xf>
    <xf numFmtId="0" fontId="6" fillId="0" borderId="27" applyBorder="1" applyFill="1" xfId="68">
      <alignment horizontal="center" vertical="center" wrapText="1"/>
    </xf>
    <xf numFmtId="0" fontId="6" fillId="4" borderId="28" applyBorder="1" xfId="70">
      <alignment horizontal="center" vertical="center" wrapText="1"/>
    </xf>
    <xf numFmtId="0" fontId="0" fillId="0" borderId="0" applyBorder="1" applyFill="1" xfId="70">
      <alignment horizontal="right" vertical="center"/>
    </xf>
    <xf numFmtId="0" fontId="0" fillId="0" borderId="0" applyBorder="1" applyFill="1" xfId="70">
      <alignment horizontal="left" vertical="center"/>
    </xf>
    <xf numFmtId="0" fontId="5" fillId="0" borderId="0" applyBorder="1" applyFill="1" xfId="70">
      <alignment horizontal="center" vertical="center" wrapText="1"/>
    </xf>
    <xf numFmtId="0" fontId="0" fillId="0" borderId="0" applyBorder="1" applyFill="1" xfId="70">
      <alignment horizontal="center" vertical="center"/>
    </xf>
    <xf numFmtId="0" fontId="9" fillId="3" borderId="48" applyBorder="1" xfId="70">
      <alignment horizontal="center" vertical="center"/>
    </xf>
    <xf numFmtId="0" fontId="0" fillId="5" borderId="46" applyBorder="1" xfId="70">
      <alignment horizontal="center" vertical="center"/>
    </xf>
    <xf numFmtId="0" fontId="0" fillId="0" borderId="45" applyBorder="1" applyFill="1" xfId="70">
      <alignment vertical="center"/>
    </xf>
    <xf numFmtId="0" fontId="5" fillId="0" borderId="0" applyBorder="1" applyFill="1" xfId="70">
      <alignment horizontal="center" vertical="center"/>
    </xf>
    <xf numFmtId="0" fontId="7" fillId="0" borderId="0" applyFill="1" xfId="96">
      <alignment vertical="center"/>
    </xf>
    <xf numFmtId="0" fontId="1" fillId="0" borderId="0" applyFill="1" xfId="96">
      <alignment vertical="center"/>
    </xf>
    <xf numFmtId="0" fontId="1" fillId="0" borderId="50" applyBorder="1" applyFill="1" xfId="96">
      <alignment vertical="center"/>
    </xf>
    <xf numFmtId="0" fontId="1" fillId="0" borderId="49" applyBorder="1" applyFill="1" xfId="96">
      <alignment horizontal="center" vertical="center"/>
    </xf>
    <xf numFmtId="0" fontId="1" fillId="0" borderId="0" applyBorder="1" applyFill="1" xfId="96">
      <alignment horizontal="right" vertical="center"/>
    </xf>
    <xf numFmtId="0" fontId="10" fillId="0" borderId="0" applyBorder="1" applyFill="1" xfId="96">
      <alignment horizontal="center" vertical="center"/>
    </xf>
    <xf numFmtId="0" fontId="2" fillId="0" borderId="0" applyFill="1" xfId="96">
      <alignment horizontal="center" vertical="center"/>
    </xf>
    <xf numFmtId="0" fontId="0" fillId="0" borderId="0" xfId="121"/>
    <xf numFmtId="0" fontId="7" fillId="0" borderId="52" applyBorder="1" applyFill="1" xfId="96"/>
    <xf numFmtId="0" fontId="0" fillId="0" borderId="31" applyBorder="1" applyFill="1" xfId="96">
      <alignment horizontal="center" vertical="center"/>
    </xf>
    <xf numFmtId="0" fontId="0" fillId="0" borderId="0" applyFill="1" xfId="96">
      <alignment horizontal="right"/>
    </xf>
    <xf numFmtId="0" fontId="7" fillId="0" borderId="0" applyFill="1" xfId="96"/>
    <xf numFmtId="0" fontId="5" fillId="0" borderId="0" applyFill="1" xfId="96">
      <alignment horizontal="center" vertical="center"/>
    </xf>
    <xf numFmtId="0" fontId="0" fillId="0" borderId="54" applyBorder="1" applyFill="1" xfId="121">
      <alignment vertical="center" wrapText="1"/>
    </xf>
    <xf numFmtId="0" fontId="0" fillId="0" borderId="45" applyBorder="1" applyFill="1" xfId="121">
      <alignment vertical="center"/>
    </xf>
    <xf numFmtId="0" fontId="0" fillId="0" borderId="53" applyBorder="1" applyFill="1" xfId="70">
      <alignment horizontal="right" vertical="center"/>
    </xf>
    <xf numFmtId="0" fontId="11" fillId="0" borderId="0" applyBorder="1" applyFill="1" xfId="70">
      <alignment horizontal="center" vertical="center" wrapText="1"/>
    </xf>
    <xf numFmtId="0" fontId="0" fillId="0" borderId="0" applyBorder="1" applyFill="1" xfId="68"/>
    <xf numFmtId="176" fontId="0" fillId="0" borderId="0" applyNumberFormat="1" applyBorder="1" applyFill="1" xfId="68">
      <alignment horizontal="center" vertical="center"/>
    </xf>
    <xf numFmtId="176" fontId="0" fillId="0" borderId="0" applyNumberFormat="1" applyBorder="1" applyFill="1" xfId="68"/>
    <xf numFmtId="0" fontId="0" fillId="0" borderId="0" applyBorder="1" applyFill="1" xfId="68">
      <alignment wrapText="1"/>
    </xf>
    <xf numFmtId="178" fontId="0" fillId="0" borderId="0" applyNumberFormat="1" applyBorder="1" applyFill="1" xfId="68"/>
    <xf numFmtId="176" fontId="0" fillId="0" borderId="33" applyNumberFormat="1" applyBorder="1" applyFill="1" xfId="68">
      <alignment horizontal="center" vertical="center"/>
    </xf>
    <xf numFmtId="176" fontId="6" fillId="0" borderId="41" applyNumberFormat="1" applyBorder="1" applyFill="1" xfId="68">
      <alignment horizontal="center" vertical="center"/>
    </xf>
    <xf numFmtId="177" fontId="0" fillId="0" borderId="74" applyNumberFormat="1" applyBorder="1" applyFill="1" xfId="68">
      <alignment horizontal="center" vertical="center" wrapText="1"/>
    </xf>
    <xf numFmtId="177" fontId="6" fillId="0" borderId="72" applyNumberFormat="1" applyBorder="1" applyFill="1" xfId="68">
      <alignment horizontal="center" vertical="center" wrapText="1"/>
    </xf>
    <xf numFmtId="177" fontId="6" fillId="0" borderId="69" applyNumberFormat="1" applyBorder="1" applyFill="1" xfId="68">
      <alignment horizontal="center" vertical="center"/>
    </xf>
    <xf numFmtId="177" fontId="6" fillId="0" borderId="64" applyNumberFormat="1" applyBorder="1" applyFill="1" xfId="68">
      <alignment horizontal="center" vertical="center" wrapText="1"/>
    </xf>
    <xf numFmtId="179" fontId="6" fillId="0" borderId="82" applyNumberFormat="1" applyBorder="1" applyFill="1" xfId="68">
      <alignment horizontal="center" vertical="center" wrapText="1"/>
    </xf>
    <xf numFmtId="180" fontId="6" fillId="0" borderId="81" applyNumberFormat="1" applyBorder="1" applyFill="1" xfId="68">
      <alignment horizontal="center" vertical="center" wrapText="1"/>
    </xf>
    <xf numFmtId="0" fontId="0" fillId="0" borderId="1" applyBorder="1" applyFill="1" xfId="68">
      <alignment horizontal="center" vertical="center" wrapText="1"/>
    </xf>
    <xf numFmtId="179" fontId="0" fillId="0" borderId="68" applyNumberFormat="1" applyBorder="1" applyFill="1" xfId="68">
      <alignment horizontal="center" vertical="center" wrapText="1"/>
    </xf>
    <xf numFmtId="0" fontId="0" fillId="0" borderId="31" applyBorder="1" applyFill="1" xfId="104">
      <alignment horizontal="center" vertical="center"/>
    </xf>
    <xf numFmtId="0" fontId="0" fillId="0" borderId="9" applyBorder="1" applyFill="1" xfId="68">
      <alignment horizontal="left" vertical="center" wrapText="1"/>
    </xf>
    <xf numFmtId="176" fontId="0" fillId="0" borderId="33" applyNumberFormat="1" applyBorder="1" applyFill="1" xfId="104">
      <alignment horizontal="center" vertical="center"/>
    </xf>
    <xf numFmtId="0" fontId="2" fillId="0" borderId="0" applyBorder="1" applyFill="1" xfId="96">
      <alignment horizontal="center" vertical="center"/>
    </xf>
    <xf numFmtId="0" fontId="1" fillId="0" borderId="84" applyBorder="1" applyFill="1" xfId="96">
      <alignment horizontal="left" vertical="center"/>
    </xf>
    <xf numFmtId="0" fontId="10" fillId="0" borderId="83" applyBorder="1" applyFill="1" xfId="96">
      <alignment horizontal="center" vertical="center"/>
    </xf>
    <xf numFmtId="0" fontId="0" fillId="0" borderId="0" applyBorder="1" applyFill="1" xfId="50"/>
    <xf numFmtId="179" fontId="0" fillId="0" borderId="70" applyNumberFormat="1" applyBorder="1" applyFill="1" xfId="68">
      <alignment horizontal="center" vertical="center"/>
    </xf>
    <xf numFmtId="179" fontId="6" fillId="0" borderId="91" applyNumberFormat="1" applyBorder="1" applyFill="1" xfId="68">
      <alignment horizontal="center" vertical="center"/>
    </xf>
    <xf numFmtId="180" fontId="6" fillId="0" borderId="89" applyNumberFormat="1" applyBorder="1" applyFill="1" xfId="68">
      <alignment horizontal="center" vertical="center"/>
    </xf>
    <xf numFmtId="179" fontId="0" fillId="0" borderId="70" applyNumberFormat="1" applyBorder="1" applyFill="1" xfId="0">
      <alignment horizontal="center" vertical="center"/>
    </xf>
    <xf numFmtId="179" fontId="0" fillId="0" borderId="70" applyNumberFormat="1" applyBorder="1" applyFill="1" xfId="97">
      <alignment horizontal="center" vertical="center"/>
    </xf>
    <xf numFmtId="177" fontId="0" fillId="0" borderId="87" applyNumberFormat="1" applyBorder="1" applyFill="1" xfId="0">
      <alignment horizontal="center" vertical="center"/>
    </xf>
    <xf numFmtId="180" fontId="0" fillId="0" borderId="99" applyNumberFormat="1" applyBorder="1" applyFill="1" xfId="104">
      <alignment horizontal="center" vertical="center"/>
    </xf>
    <xf numFmtId="0" fontId="0" fillId="3" borderId="0" xfId="0"/>
    <xf numFmtId="176" fontId="0" fillId="3" borderId="202" applyNumberFormat="1" applyBorder="1" xfId="50">
      <alignment horizontal="center" vertical="center" shrinkToFit="1"/>
    </xf>
    <xf numFmtId="0" fontId="0" fillId="0" borderId="0" xfId="0"/>
    <xf numFmtId="182" fontId="7" fillId="0" borderId="0" applyNumberFormat="1" xfId="0">
      <alignment vertical="center"/>
    </xf>
    <xf numFmtId="183" fontId="7" fillId="0" borderId="0" applyNumberFormat="1" xfId="0">
      <alignment vertical="center"/>
    </xf>
    <xf numFmtId="184" fontId="7" fillId="0" borderId="0" applyNumberFormat="1" xfId="0">
      <alignment vertical="center"/>
    </xf>
    <xf numFmtId="185" fontId="7" fillId="0" borderId="0" applyNumberFormat="1" xfId="0">
      <alignment vertical="center"/>
    </xf>
    <xf numFmtId="186" fontId="7" fillId="0" borderId="0" applyNumberFormat="1" xfId="0">
      <alignment vertical="center"/>
    </xf>
    <xf numFmtId="0" fontId="15" fillId="0" borderId="0" xfId="0">
      <alignment vertical="center"/>
    </xf>
    <xf numFmtId="0" fontId="16" fillId="0" borderId="0" xfId="0">
      <alignment vertical="center"/>
    </xf>
    <xf numFmtId="0" fontId="7" fillId="6" borderId="101" applyBorder="1" xfId="0">
      <alignment vertical="center"/>
    </xf>
    <xf numFmtId="0" fontId="17" fillId="0" borderId="0" xfId="0">
      <alignment vertical="center"/>
    </xf>
    <xf numFmtId="0" fontId="18" fillId="0" borderId="0" xfId="0">
      <alignment vertical="center"/>
    </xf>
    <xf numFmtId="0" fontId="19" fillId="0" borderId="0" xfId="0">
      <alignment vertical="center"/>
    </xf>
    <xf numFmtId="0" fontId="20" fillId="0" borderId="204" applyBorder="1" xfId="0">
      <alignment vertical="center"/>
    </xf>
    <xf numFmtId="0" fontId="21" fillId="0" borderId="205" applyBorder="1" xfId="0">
      <alignment vertical="center"/>
    </xf>
    <xf numFmtId="0" fontId="22" fillId="0" borderId="206" applyBorder="1" xfId="0">
      <alignment vertical="center"/>
    </xf>
    <xf numFmtId="0" fontId="22" fillId="0" borderId="0" xfId="0">
      <alignment vertical="center"/>
    </xf>
    <xf numFmtId="0" fontId="23" fillId="7" borderId="105" applyBorder="1" xfId="0">
      <alignment vertical="center"/>
    </xf>
    <xf numFmtId="0" fontId="24" fillId="8" borderId="106" applyBorder="1" xfId="0">
      <alignment vertical="center"/>
    </xf>
    <xf numFmtId="0" fontId="25" fillId="8" borderId="107" applyBorder="1" xfId="0">
      <alignment vertical="center"/>
    </xf>
    <xf numFmtId="0" fontId="26" fillId="9" borderId="108" applyBorder="1" xfId="0">
      <alignment vertical="center"/>
    </xf>
    <xf numFmtId="0" fontId="27" fillId="0" borderId="211" applyBorder="1" xfId="0">
      <alignment vertical="center"/>
    </xf>
    <xf numFmtId="0" fontId="28" fillId="0" borderId="212" applyBorder="1" xfId="0">
      <alignment vertical="center"/>
    </xf>
    <xf numFmtId="0" fontId="29" fillId="10" borderId="0" xfId="0">
      <alignment vertical="center"/>
    </xf>
    <xf numFmtId="0" fontId="30" fillId="11" borderId="0" xfId="0">
      <alignment vertical="center"/>
    </xf>
    <xf numFmtId="0" fontId="31" fillId="12" borderId="0" xfId="0">
      <alignment vertical="center"/>
    </xf>
    <xf numFmtId="0" fontId="32" fillId="13" borderId="0" xfId="0">
      <alignment vertical="center"/>
    </xf>
    <xf numFmtId="0" fontId="7" fillId="14" borderId="0" xfId="0">
      <alignment vertical="center"/>
    </xf>
    <xf numFmtId="0" fontId="7" fillId="15" borderId="0" xfId="0">
      <alignment vertical="center"/>
    </xf>
    <xf numFmtId="0" fontId="32" fillId="16" borderId="0" xfId="0">
      <alignment vertical="center"/>
    </xf>
    <xf numFmtId="0" fontId="32" fillId="17" borderId="0" xfId="0">
      <alignment vertical="center"/>
    </xf>
    <xf numFmtId="0" fontId="7" fillId="18" borderId="0" xfId="0">
      <alignment vertical="center"/>
    </xf>
    <xf numFmtId="0" fontId="7" fillId="19" borderId="0" xfId="0">
      <alignment vertical="center"/>
    </xf>
    <xf numFmtId="0" fontId="32" fillId="20" borderId="0" xfId="0">
      <alignment vertical="center"/>
    </xf>
    <xf numFmtId="0" fontId="32" fillId="21" borderId="0" xfId="0">
      <alignment vertical="center"/>
    </xf>
    <xf numFmtId="0" fontId="7" fillId="22" borderId="0" xfId="0">
      <alignment vertical="center"/>
    </xf>
    <xf numFmtId="0" fontId="7" fillId="23" borderId="0" xfId="0">
      <alignment vertical="center"/>
    </xf>
    <xf numFmtId="0" fontId="32" fillId="24" borderId="0" xfId="0">
      <alignment vertical="center"/>
    </xf>
    <xf numFmtId="0" fontId="32" fillId="25" borderId="0" xfId="0">
      <alignment vertical="center"/>
    </xf>
    <xf numFmtId="0" fontId="7" fillId="26" borderId="0" xfId="0">
      <alignment vertical="center"/>
    </xf>
    <xf numFmtId="0" fontId="7" fillId="27" borderId="0" xfId="0">
      <alignment vertical="center"/>
    </xf>
    <xf numFmtId="0" fontId="32" fillId="28" borderId="0" xfId="0">
      <alignment vertical="center"/>
    </xf>
    <xf numFmtId="0" fontId="32" fillId="29" borderId="0" xfId="0">
      <alignment vertical="center"/>
    </xf>
    <xf numFmtId="0" fontId="7" fillId="30" borderId="0" xfId="0">
      <alignment vertical="center"/>
    </xf>
    <xf numFmtId="0" fontId="7" fillId="31" borderId="0" xfId="0">
      <alignment vertical="center"/>
    </xf>
    <xf numFmtId="0" fontId="32" fillId="32" borderId="0" xfId="0">
      <alignment vertical="center"/>
    </xf>
    <xf numFmtId="0" fontId="32" fillId="33" borderId="0" xfId="0">
      <alignment vertical="center"/>
    </xf>
    <xf numFmtId="0" fontId="7" fillId="34" borderId="0" xfId="0">
      <alignment vertical="center"/>
    </xf>
    <xf numFmtId="0" fontId="7" fillId="35" borderId="0" xfId="0">
      <alignment vertical="center"/>
    </xf>
    <xf numFmtId="0" fontId="32" fillId="36" borderId="0" xfId="0">
      <alignment vertical="center"/>
    </xf>
    <xf numFmtId="0" fontId="33" fillId="37" borderId="0" xfId="0">
      <alignment vertical="center"/>
    </xf>
    <xf numFmtId="0" fontId="34" fillId="38" borderId="0" xfId="0">
      <alignment vertical="center"/>
    </xf>
    <xf numFmtId="0" fontId="35" fillId="39" borderId="111" applyBorder="1" xfId="0">
      <alignment vertical="center"/>
    </xf>
    <xf numFmtId="0" fontId="33" fillId="38" borderId="0" xfId="0">
      <alignment vertical="center"/>
    </xf>
    <xf numFmtId="0" fontId="33" fillId="40" borderId="0" xfId="0">
      <alignment vertical="center"/>
    </xf>
    <xf numFmtId="0" fontId="33" fillId="41" borderId="0" xfId="0">
      <alignment vertical="center"/>
    </xf>
    <xf numFmtId="0" fontId="7" fillId="0" borderId="0" xfId="0">
      <alignment vertical="center"/>
    </xf>
    <xf numFmtId="0" fontId="36" fillId="0" borderId="0" xfId="0">
      <alignment vertical="center"/>
    </xf>
    <xf numFmtId="0" fontId="37" fillId="0" borderId="0" xfId="0">
      <alignment vertical="center"/>
    </xf>
    <xf numFmtId="0" fontId="38" fillId="0" borderId="0" xfId="0"/>
    <xf numFmtId="0" fontId="0" fillId="0" borderId="0" xfId="0">
      <alignment vertical="center"/>
    </xf>
    <xf numFmtId="0" fontId="39" fillId="41" borderId="0" xfId="0">
      <alignment vertical="center"/>
    </xf>
    <xf numFmtId="0" fontId="40" fillId="42" borderId="0" xfId="0">
      <alignment vertical="center"/>
    </xf>
    <xf numFmtId="0" fontId="33" fillId="43" borderId="0" xfId="0">
      <alignment vertical="center"/>
    </xf>
    <xf numFmtId="0" fontId="33" fillId="42" borderId="0" xfId="0">
      <alignment vertical="center"/>
    </xf>
    <xf numFmtId="0" fontId="41" fillId="39" borderId="112" applyBorder="1" xfId="0">
      <alignment vertical="center"/>
    </xf>
    <xf numFmtId="0" fontId="42" fillId="44" borderId="0" xfId="0">
      <alignment vertical="center"/>
    </xf>
    <xf numFmtId="0" fontId="33" fillId="45" borderId="0" xfId="0">
      <alignment vertical="center"/>
    </xf>
    <xf numFmtId="0" fontId="33" fillId="7" borderId="0" xfId="0">
      <alignment vertical="center"/>
    </xf>
    <xf numFmtId="0" fontId="33" fillId="46" borderId="0" xfId="0">
      <alignment vertical="center"/>
    </xf>
    <xf numFmtId="0" fontId="43" fillId="47" borderId="113" applyBorder="1" xfId="0">
      <alignment vertical="center"/>
    </xf>
    <xf numFmtId="0" fontId="33" fillId="48" borderId="0" xfId="0">
      <alignment vertical="center"/>
    </xf>
    <xf numFmtId="0" fontId="40" fillId="49" borderId="0" xfId="0">
      <alignment vertical="center"/>
    </xf>
    <xf numFmtId="0" fontId="40" fillId="46" borderId="0" xfId="0">
      <alignment vertical="center"/>
    </xf>
    <xf numFmtId="0" fontId="40" fillId="50" borderId="0" xfId="0">
      <alignment vertical="center"/>
    </xf>
    <xf numFmtId="0" fontId="40" fillId="51" borderId="0" xfId="0">
      <alignment vertical="center"/>
    </xf>
    <xf numFmtId="0" fontId="40" fillId="52" borderId="0" xfId="0">
      <alignment vertical="center"/>
    </xf>
    <xf numFmtId="0" fontId="44" fillId="0" borderId="0" xfId="0">
      <alignment vertical="top"/>
    </xf>
    <xf numFmtId="0" fontId="40" fillId="53" borderId="0" xfId="0">
      <alignment vertical="center"/>
    </xf>
    <xf numFmtId="0" fontId="45" fillId="0" borderId="0" xfId="0"/>
    <xf numFmtId="184" fontId="0" fillId="0" borderId="0" applyNumberFormat="1" xfId="0">
      <alignment vertical="center"/>
    </xf>
    <xf numFmtId="0" fontId="46" fillId="0" borderId="216" applyBorder="1" xfId="0">
      <alignment vertical="center"/>
    </xf>
    <xf numFmtId="0" fontId="47" fillId="0" borderId="217" applyBorder="1" xfId="0">
      <alignment vertical="center"/>
    </xf>
    <xf numFmtId="0" fontId="37" fillId="0" borderId="218" applyBorder="1" xfId="0">
      <alignment vertical="center"/>
    </xf>
    <xf numFmtId="0" fontId="48" fillId="0" borderId="0" xfId="0">
      <alignment vertical="center"/>
    </xf>
    <xf numFmtId="0" fontId="49" fillId="41" borderId="0" xfId="0">
      <alignment vertical="center"/>
    </xf>
    <xf numFmtId="0" fontId="50" fillId="41" borderId="0" xfId="0">
      <alignment vertical="center"/>
    </xf>
    <xf numFmtId="0" fontId="51" fillId="0" borderId="0" xfId="0"/>
    <xf numFmtId="0" fontId="14" fillId="0" borderId="0" xfId="0">
      <alignment horizontal="left" vertical="center"/>
    </xf>
    <xf numFmtId="0" fontId="51" fillId="0" borderId="0" xfId="0">
      <protection locked="0"/>
    </xf>
    <xf numFmtId="0" fontId="0" fillId="0" borderId="0" xfId="0">
      <protection locked="0"/>
    </xf>
    <xf numFmtId="0" fontId="7" fillId="0" borderId="0" xfId="0"/>
    <xf numFmtId="0" fontId="40" fillId="54" borderId="0" xfId="0">
      <alignment vertical="center"/>
    </xf>
    <xf numFmtId="0" fontId="52" fillId="38" borderId="0" xfId="0">
      <alignment vertical="center"/>
    </xf>
    <xf numFmtId="0" fontId="53" fillId="38" borderId="0" xfId="0">
      <alignment vertical="center"/>
    </xf>
    <xf numFmtId="0" fontId="54" fillId="0" borderId="219" applyBorder="1" xfId="0">
      <alignment vertical="center"/>
    </xf>
    <xf numFmtId="0" fontId="55" fillId="0" borderId="0" xfId="0">
      <alignment vertical="center"/>
    </xf>
    <xf numFmtId="0" fontId="56" fillId="0" borderId="220" applyBorder="1" xfId="0">
      <alignment vertical="center"/>
    </xf>
    <xf numFmtId="0" fontId="40" fillId="55" borderId="0" xfId="0">
      <alignment vertical="center"/>
    </xf>
    <xf numFmtId="0" fontId="40" fillId="56" borderId="0" xfId="0">
      <alignment vertical="center"/>
    </xf>
    <xf numFmtId="0" fontId="57" fillId="7" borderId="119" applyBorder="1" xfId="0">
      <alignment vertical="center"/>
    </xf>
    <xf numFmtId="0" fontId="0" fillId="6" borderId="120" applyBorder="1" xfId="0">
      <alignment vertical="center"/>
    </xf>
    <xf numFmtId="0" fontId="0" fillId="0" borderId="0" xfId="0"/>
    <xf numFmtId="0" fontId="5" fillId="0" borderId="0" applyFill="1" xfId="0">
      <alignment horizontal="center"/>
    </xf>
    <xf numFmtId="0" fontId="12" fillId="0" borderId="0" applyBorder="1" applyFill="1" xfId="0">
      <alignment horizontal="center"/>
    </xf>
    <xf numFmtId="0" fontId="7" fillId="0" borderId="0" xfId="96">
      <alignment vertical="center"/>
    </xf>
    <xf numFmtId="0" fontId="5" fillId="0" borderId="0" applyFill="1" xfId="96">
      <alignment horizontal="center" vertical="center"/>
    </xf>
    <xf numFmtId="0" fontId="2" fillId="0" borderId="0" applyBorder="1" applyFill="1" xfId="96">
      <alignment horizontal="center" vertical="center"/>
    </xf>
    <xf numFmtId="0" fontId="5" fillId="0" borderId="0" applyBorder="1" applyFill="1" xfId="0">
      <alignment horizontal="center"/>
    </xf>
    <xf numFmtId="0" fontId="2" fillId="0" borderId="0" applyFill="1" xfId="96">
      <alignment horizontal="center" vertical="center"/>
    </xf>
    <xf numFmtId="0" fontId="5" fillId="0" borderId="0" applyBorder="1" applyFill="1" xfId="70">
      <alignment horizontal="center" vertical="center" wrapText="1"/>
    </xf>
    <xf numFmtId="0" fontId="0" fillId="0" borderId="223" applyBorder="1" applyFill="1" xfId="70">
      <alignment horizontal="right" vertical="center"/>
    </xf>
    <xf numFmtId="0" fontId="11" fillId="0" borderId="0" applyBorder="1" applyFill="1" xfId="70">
      <alignment horizontal="center" vertical="center" wrapText="1"/>
    </xf>
    <xf numFmtId="0" fontId="5" fillId="0" borderId="0" applyBorder="1" applyFill="1" xfId="70">
      <alignment horizontal="center" vertical="center"/>
    </xf>
    <xf numFmtId="0" fontId="0" fillId="0" borderId="224" applyBorder="1" applyFill="1" xfId="70">
      <alignment horizontal="left" vertical="center" wrapText="1"/>
    </xf>
    <xf numFmtId="0" fontId="1" fillId="0" borderId="0" applyBorder="1" xfId="50">
      <alignment horizontal="left" vertical="center"/>
    </xf>
    <xf numFmtId="0" fontId="0" fillId="0" borderId="225" applyBorder="1" applyFill="1" xfId="50">
      <alignment horizontal="center" vertical="center" wrapText="1"/>
    </xf>
    <xf numFmtId="0" fontId="0" fillId="0" borderId="0" applyBorder="1" applyFill="1" xfId="50">
      <alignment horizontal="left" vertical="center" wrapText="1"/>
    </xf>
    <xf numFmtId="0" fontId="2" fillId="0" borderId="0" applyBorder="1" applyFill="1" xfId="50">
      <alignment horizontal="center" vertical="center" wrapText="1"/>
    </xf>
    <xf numFmtId="176" fontId="0" fillId="0" borderId="226" applyNumberFormat="1" applyBorder="1" applyFill="1" xfId="50">
      <alignment horizontal="center" vertical="center" wrapText="1"/>
    </xf>
    <xf numFmtId="176" fontId="0" fillId="3" borderId="227" applyNumberFormat="1" applyBorder="1" xfId="50">
      <alignment horizontal="center" vertical="center" shrinkToFit="1"/>
    </xf>
    <xf numFmtId="176" fontId="4" fillId="0" borderId="228" applyNumberFormat="1" applyBorder="1" applyFill="1" xfId="50">
      <alignment horizontal="center" vertical="center" wrapText="1"/>
    </xf>
    <xf numFmtId="0" fontId="0" fillId="0" borderId="0" applyBorder="1" applyFill="1" xfId="50">
      <alignment horizontal="center" vertical="center" wrapText="1"/>
    </xf>
    <xf numFmtId="0" fontId="0" fillId="0" borderId="0" applyBorder="1" applyFill="1" xfId="50">
      <alignment horizontal="left" vertical="center" indent="1" wrapText="1"/>
    </xf>
    <xf numFmtId="0" fontId="3" fillId="0" borderId="0" applyBorder="1" applyFill="1" xfId="50">
      <alignment horizontal="center" vertical="center" wrapText="1"/>
    </xf>
    <xf numFmtId="0" fontId="69" fillId="70" borderId="0" xfId="0"/>
    <xf numFmtId="0" fontId="70" fillId="71" borderId="0" xfId="0"/>
    <xf numFmtId="0" fontId="71" fillId="72" borderId="0" xfId="0"/>
    <xf numFmtId="0" fontId="72" fillId="73" borderId="229" applyBorder="1" xfId="0"/>
    <xf numFmtId="0" fontId="73" fillId="74" borderId="230" applyBorder="1" xfId="0"/>
    <xf numFmtId="0" fontId="74" fillId="0" borderId="0" xfId="0"/>
    <xf numFmtId="0" fontId="75" fillId="0" borderId="0" xfId="0"/>
    <xf numFmtId="0" fontId="76" fillId="0" borderId="231" applyBorder="1" xfId="0"/>
    <xf numFmtId="0" fontId="77" fillId="73" borderId="232" applyBorder="1" xfId="0"/>
    <xf numFmtId="0" fontId="78" fillId="75" borderId="233" applyBorder="1" xfId="0"/>
    <xf numFmtId="0" fontId="0" fillId="76" borderId="234" applyBorder="1" xfId="0"/>
    <xf numFmtId="0" fontId="79" fillId="0" borderId="0" xfId="0"/>
    <xf numFmtId="0" fontId="80" fillId="0" borderId="235" applyBorder="1" xfId="0"/>
    <xf numFmtId="0" fontId="81" fillId="0" borderId="236" applyBorder="1" xfId="0"/>
    <xf numFmtId="0" fontId="82" fillId="0" borderId="237" applyBorder="1" xfId="0"/>
    <xf numFmtId="0" fontId="82" fillId="0" borderId="0" xfId="0"/>
    <xf numFmtId="0" fontId="83" fillId="0" borderId="238" applyBorder="1" xfId="0"/>
    <xf numFmtId="0" fontId="84" fillId="77" borderId="0" xfId="0"/>
    <xf numFmtId="0" fontId="84" fillId="78" borderId="0" xfId="0"/>
    <xf numFmtId="0" fontId="84" fillId="79" borderId="0" xfId="0"/>
    <xf numFmtId="0" fontId="84" fillId="80" borderId="0" xfId="0"/>
    <xf numFmtId="0" fontId="84" fillId="81" borderId="0" xfId="0"/>
    <xf numFmtId="0" fontId="84" fillId="82" borderId="0" xfId="0"/>
    <xf numFmtId="0" fontId="84" fillId="83" borderId="0" xfId="0"/>
    <xf numFmtId="0" fontId="84" fillId="84" borderId="0" xfId="0"/>
    <xf numFmtId="0" fontId="84" fillId="85" borderId="0" xfId="0"/>
    <xf numFmtId="0" fontId="84" fillId="86" borderId="0" xfId="0"/>
    <xf numFmtId="0" fontId="84" fillId="87" borderId="0" xfId="0"/>
    <xf numFmtId="0" fontId="84" fillId="88" borderId="0" xfId="0"/>
    <xf numFmtId="0" fontId="85" fillId="89" borderId="0" xfId="0"/>
    <xf numFmtId="0" fontId="85" fillId="90" borderId="0" xfId="0"/>
    <xf numFmtId="0" fontId="85" fillId="91" borderId="0" xfId="0"/>
    <xf numFmtId="0" fontId="85" fillId="92" borderId="0" xfId="0"/>
    <xf numFmtId="0" fontId="85" fillId="93" borderId="0" xfId="0"/>
    <xf numFmtId="0" fontId="85" fillId="94" borderId="0" xfId="0"/>
    <xf numFmtId="0" fontId="85" fillId="95" borderId="0" xfId="0"/>
    <xf numFmtId="0" fontId="85" fillId="96" borderId="0" xfId="0"/>
    <xf numFmtId="0" fontId="85" fillId="97" borderId="0" xfId="0"/>
    <xf numFmtId="0" fontId="85" fillId="98" borderId="0" xfId="0"/>
    <xf numFmtId="0" fontId="85" fillId="99" borderId="0" xfId="0"/>
    <xf numFmtId="0" fontId="85" fillId="100" borderId="0" xfId="0"/>
    <xf numFmtId="184" fontId="0" fillId="0" borderId="0" applyNumberFormat="1" xfId="0"/>
    <xf numFmtId="183" fontId="0" fillId="0" borderId="0" applyNumberFormat="1" xfId="0"/>
    <xf numFmtId="186" fontId="0" fillId="0" borderId="0" applyNumberFormat="1" xfId="0"/>
    <xf numFmtId="182" fontId="0" fillId="0" borderId="0" applyNumberFormat="1" xfId="0"/>
    <xf numFmtId="185" fontId="0" fillId="0" borderId="0" applyNumberFormat="1" xfId="0"/>
    <xf numFmtId="0" fontId="1" fillId="0" borderId="0" applyBorder="1" applyFill="1" xfId="0">
      <alignment horizontal="left" vertical="top"/>
    </xf>
    <xf numFmtId="0" fontId="0" fillId="0" borderId="0" applyBorder="1" applyFill="1" xfId="0">
      <alignment vertical="top" wrapText="1"/>
    </xf>
    <xf numFmtId="0" fontId="0" fillId="0" borderId="0" applyBorder="1" applyFill="1" xfId="0">
      <alignment horizontal="left" vertical="center" wrapText="1"/>
    </xf>
    <xf numFmtId="0" fontId="1" fillId="0" borderId="8" applyBorder="1" applyFill="1" xfId="0">
      <alignment horizontal="center" vertical="center" wrapText="1"/>
    </xf>
    <xf numFmtId="0" fontId="0" fillId="0" borderId="1" applyBorder="1" applyFill="1" xfId="0">
      <alignment horizontal="center" vertical="center" wrapText="1"/>
    </xf>
    <xf numFmtId="0" fontId="1" fillId="0" borderId="7" applyBorder="1" applyFill="1" xfId="0">
      <alignment horizontal="center" vertical="center" wrapText="1"/>
    </xf>
    <xf numFmtId="0" fontId="0" fillId="0" borderId="6" applyBorder="1" applyFill="1" xfId="0">
      <alignment horizontal="center" vertical="center" wrapText="1"/>
    </xf>
    <xf numFmtId="0" fontId="1" fillId="0" borderId="5" applyBorder="1" applyFill="1" xfId="0">
      <alignment horizontal="center" vertical="center" wrapText="1"/>
    </xf>
    <xf numFmtId="0" fontId="0" fillId="0" borderId="4" applyBorder="1" applyFill="1" xfId="0">
      <alignment horizontal="center" vertical="center" wrapText="1"/>
    </xf>
    <xf numFmtId="0" fontId="1" fillId="0" borderId="3" applyBorder="1" applyFill="1" xfId="0">
      <alignment horizontal="center" vertical="center" wrapText="1"/>
    </xf>
    <xf numFmtId="0" fontId="0" fillId="0" borderId="2" applyBorder="1" applyFill="1" xfId="0">
      <alignment horizontal="center" vertical="center" wrapText="1"/>
    </xf>
    <xf numFmtId="0" fontId="1" fillId="0" borderId="0" applyBorder="1" applyFill="1" xfId="0">
      <alignment vertical="top" wrapText="1"/>
    </xf>
    <xf numFmtId="0" fontId="1" fillId="0" borderId="0" applyBorder="1" applyFill="1" xfId="0">
      <alignment horizontal="center" vertical="center" wrapText="1"/>
    </xf>
    <xf numFmtId="0" fontId="2" fillId="0" borderId="0" applyBorder="1" applyFill="1" xfId="0">
      <alignment horizontal="center" vertical="center" wrapText="1"/>
    </xf>
    <xf numFmtId="0" fontId="1" fillId="0" borderId="0" applyBorder="1" applyFill="1" xfId="0">
      <alignment horizontal="left" vertical="center"/>
    </xf>
    <xf numFmtId="0" fontId="1" fillId="0" borderId="0" applyBorder="1" xfId="0">
      <alignment horizontal="left" vertical="center"/>
    </xf>
    <xf numFmtId="176" fontId="1" fillId="0" borderId="17" applyNumberFormat="1" applyBorder="1" applyFill="1" xfId="0">
      <alignment horizontal="center" vertical="center" wrapText="1"/>
    </xf>
    <xf numFmtId="0" fontId="0" fillId="0" borderId="15" applyBorder="1" applyFill="1" xfId="0">
      <alignment horizontal="left" vertical="center" wrapText="1"/>
    </xf>
    <xf numFmtId="176" fontId="1" fillId="0" borderId="16" applyNumberFormat="1" applyBorder="1" applyFill="1" xfId="0">
      <alignment horizontal="center" vertical="center" shrinkToFit="1"/>
    </xf>
    <xf numFmtId="176" fontId="1" fillId="0" borderId="14" applyNumberFormat="1" applyBorder="1" applyFill="1" xfId="0">
      <alignment horizontal="center" vertical="center" wrapText="1"/>
    </xf>
    <xf numFmtId="176" fontId="1" fillId="0" borderId="13" applyNumberFormat="1" applyBorder="1" applyFill="1" xfId="0">
      <alignment horizontal="center" vertical="center" shrinkToFit="1"/>
    </xf>
    <xf numFmtId="0" fontId="0" fillId="0" borderId="12" applyBorder="1" applyFill="1" xfId="0">
      <alignment horizontal="left" vertical="center" wrapText="1"/>
    </xf>
    <xf numFmtId="176" fontId="1" fillId="0" borderId="11" applyNumberFormat="1" applyBorder="1" applyFill="1" xfId="0">
      <alignment horizontal="center" vertical="center" wrapText="1"/>
    </xf>
    <xf numFmtId="176" fontId="1" fillId="0" borderId="10" applyNumberFormat="1" applyBorder="1" applyFill="1" xfId="0">
      <alignment horizontal="center" vertical="center" shrinkToFit="1"/>
    </xf>
    <xf numFmtId="0" fontId="0" fillId="0" borderId="9" applyBorder="1" applyFill="1" xfId="0">
      <alignment horizontal="left" vertical="center" wrapText="1"/>
    </xf>
    <xf numFmtId="0" fontId="1" fillId="0" borderId="0" applyBorder="1" applyFill="1" xfId="0">
      <alignment horizontal="center" vertical="center"/>
    </xf>
    <xf numFmtId="0" fontId="0" fillId="0" borderId="0" applyBorder="1" applyFill="1" xfId="0">
      <alignment horizontal="left" vertical="center"/>
    </xf>
    <xf numFmtId="176" fontId="0" fillId="0" borderId="19" applyNumberFormat="1" applyBorder="1" applyFill="1" xfId="0">
      <alignment horizontal="center" vertical="center" shrinkToFit="1"/>
    </xf>
    <xf numFmtId="176" fontId="0" fillId="0" borderId="18" applyNumberFormat="1" applyBorder="1" applyFill="1" xfId="0">
      <alignment horizontal="center" vertical="center" shrinkToFit="1"/>
    </xf>
    <xf numFmtId="0" fontId="0" fillId="0" borderId="0" applyBorder="1" applyFill="1" xfId="0">
      <alignment vertical="center" wrapText="1"/>
    </xf>
    <xf numFmtId="0" fontId="0" fillId="0" borderId="0" applyBorder="1" applyFill="1" xfId="0">
      <alignment horizontal="center" vertical="center" wrapText="1"/>
    </xf>
    <xf numFmtId="0" fontId="3" fillId="0" borderId="0" applyBorder="1" applyFill="1" xfId="0">
      <alignment vertical="center" wrapText="1"/>
    </xf>
    <xf numFmtId="0" fontId="3" fillId="0" borderId="0" applyBorder="1" applyFill="1" xfId="0">
      <alignment horizontal="center" vertical="center" wrapText="1"/>
    </xf>
    <xf numFmtId="0" fontId="3" fillId="0" borderId="0" applyBorder="1" applyFill="1" xfId="0">
      <alignment horizontal="left" vertical="center"/>
    </xf>
    <xf numFmtId="0" fontId="0" fillId="0" borderId="0" applyBorder="1" applyFill="1" xfId="0">
      <alignment horizontal="center" vertical="center"/>
    </xf>
    <xf numFmtId="0" fontId="0" fillId="0" borderId="0" applyBorder="1" applyFill="1" xfId="0">
      <alignment horizontal="left" vertical="center" indent="1" wrapText="1"/>
    </xf>
    <xf numFmtId="0" fontId="0" fillId="0" borderId="0" applyBorder="1" applyFill="1" xfId="0">
      <alignment horizontal="left" vertical="top"/>
    </xf>
    <xf numFmtId="176" fontId="0" fillId="0" borderId="20" applyNumberFormat="1" applyBorder="1" applyFill="1" xfId="0">
      <alignment horizontal="left" vertical="center" wrapText="1"/>
    </xf>
    <xf numFmtId="176" fontId="0" fillId="0" borderId="21" applyNumberFormat="1" applyBorder="1" applyFill="1" xfId="0">
      <alignment horizontal="center" vertical="center" shrinkToFit="1"/>
    </xf>
    <xf numFmtId="176" fontId="0" fillId="0" borderId="226" applyNumberFormat="1" applyBorder="1" applyFill="1" xfId="0">
      <alignment horizontal="center" vertical="center" wrapText="1"/>
    </xf>
    <xf numFmtId="176" fontId="0" fillId="0" borderId="22" applyNumberFormat="1" applyBorder="1" applyFill="1" xfId="0">
      <alignment horizontal="center" vertical="center" wrapText="1"/>
    </xf>
    <xf numFmtId="176" fontId="0" fillId="3" borderId="227" applyNumberFormat="1" applyBorder="1" xfId="0">
      <alignment horizontal="center" vertical="center" shrinkToFit="1"/>
    </xf>
    <xf numFmtId="176" fontId="4" fillId="0" borderId="228" applyNumberFormat="1" applyBorder="1" applyFill="1" xfId="0">
      <alignment horizontal="center" vertical="center" wrapText="1"/>
    </xf>
    <xf numFmtId="176" fontId="1" fillId="3" borderId="24" applyNumberFormat="1" applyBorder="1" xfId="0">
      <alignment horizontal="center" vertical="center" wrapText="1" shrinkToFit="1"/>
    </xf>
    <xf numFmtId="0" fontId="0" fillId="0" borderId="225" applyBorder="1" applyFill="1" xfId="0">
      <alignment horizontal="center" vertical="center" wrapText="1"/>
    </xf>
    <xf numFmtId="0" fontId="1" fillId="0" borderId="0" applyBorder="1" applyFill="1" xfId="0">
      <alignment vertical="center" wrapText="1"/>
    </xf>
    <xf numFmtId="0" fontId="0" fillId="0" borderId="0" applyBorder="1" applyFill="1" xfId="0">
      <alignment horizontal="center" vertical="center" wrapText="1"/>
    </xf>
    <xf numFmtId="176" fontId="1" fillId="3" borderId="26" applyNumberFormat="1" applyBorder="1" xfId="0">
      <alignment horizontal="center" vertical="center" shrinkToFit="1"/>
    </xf>
    <xf numFmtId="0" fontId="0" fillId="0" borderId="0" applyBorder="1" applyFill="1" xfId="0">
      <alignment vertical="center"/>
    </xf>
    <xf numFmtId="0" fontId="0" fillId="0" borderId="224" applyBorder="1" applyFill="1" xfId="0">
      <alignment horizontal="left" vertical="center" wrapText="1"/>
    </xf>
    <xf numFmtId="0" fontId="6" fillId="0" borderId="27" applyBorder="1" applyFill="1" xfId="0">
      <alignment horizontal="center" vertical="center" wrapText="1"/>
    </xf>
    <xf numFmtId="176" fontId="6" fillId="0" borderId="41" applyNumberFormat="1" applyBorder="1" applyFill="1" xfId="0">
      <alignment horizontal="center" vertical="center"/>
    </xf>
    <xf numFmtId="0" fontId="6" fillId="0" borderId="39" applyBorder="1" applyFill="1" xfId="0">
      <alignment horizontal="center" vertical="center"/>
    </xf>
    <xf numFmtId="0" fontId="8" fillId="0" borderId="43" applyBorder="1" applyFill="1" xfId="0">
      <alignment horizontal="center" vertical="center"/>
    </xf>
    <xf numFmtId="0" fontId="7" fillId="0" borderId="35" applyBorder="1" applyFill="1" xfId="0">
      <alignment horizontal="center" vertical="center" wrapText="1"/>
    </xf>
    <xf numFmtId="0" fontId="0" fillId="0" borderId="31" applyBorder="1" applyFill="1" xfId="0">
      <alignment horizontal="center" vertical="center"/>
    </xf>
    <xf numFmtId="0" fontId="7" fillId="0" borderId="34" applyBorder="1" applyFill="1" xfId="0">
      <alignment horizontal="center" wrapText="1"/>
    </xf>
    <xf numFmtId="176" fontId="0" fillId="0" borderId="33" applyNumberFormat="1" applyBorder="1" applyFill="1" xfId="0">
      <alignment horizontal="center" vertical="center"/>
    </xf>
    <xf numFmtId="0" fontId="0" fillId="0" borderId="30" applyBorder="1" applyFill="1" xfId="0">
      <alignment horizontal="left" vertical="center"/>
    </xf>
    <xf numFmtId="0" fontId="6" fillId="4" borderId="28" applyBorder="1" xfId="0">
      <alignment horizontal="center" vertical="center" wrapText="1"/>
    </xf>
    <xf numFmtId="0" fontId="0" fillId="0" borderId="0" applyBorder="1" applyFill="1" xfId="0">
      <alignment horizontal="right" vertical="center"/>
    </xf>
    <xf numFmtId="0" fontId="5" fillId="0" borderId="0" applyBorder="1" applyFill="1" xfId="0">
      <alignment horizontal="center" vertical="center" wrapText="1"/>
    </xf>
    <xf numFmtId="0" fontId="9" fillId="3" borderId="48" applyBorder="1" xfId="0">
      <alignment horizontal="center" vertical="center"/>
    </xf>
    <xf numFmtId="0" fontId="0" fillId="5" borderId="46" applyBorder="1" xfId="0">
      <alignment horizontal="center" vertical="center"/>
    </xf>
    <xf numFmtId="0" fontId="0" fillId="0" borderId="45" applyBorder="1" applyFill="1" xfId="0">
      <alignment vertical="center"/>
    </xf>
    <xf numFmtId="0" fontId="5" fillId="0" borderId="0" applyBorder="1" applyFill="1" xfId="0">
      <alignment horizontal="center" vertical="center"/>
    </xf>
    <xf numFmtId="0" fontId="1" fillId="0" borderId="0" applyFill="1" xfId="0">
      <alignment vertical="center"/>
    </xf>
    <xf numFmtId="0" fontId="1" fillId="0" borderId="50" applyBorder="1" applyFill="1" xfId="0">
      <alignment vertical="center"/>
    </xf>
    <xf numFmtId="0" fontId="1" fillId="0" borderId="49" applyBorder="1" applyFill="1" xfId="0">
      <alignment horizontal="center" vertical="center"/>
    </xf>
    <xf numFmtId="0" fontId="1" fillId="0" borderId="0" applyBorder="1" applyFill="1" xfId="0">
      <alignment horizontal="right" vertical="center"/>
    </xf>
    <xf numFmtId="0" fontId="10" fillId="0" borderId="0" applyBorder="1" applyFill="1" xfId="0">
      <alignment horizontal="center" vertical="center"/>
    </xf>
    <xf numFmtId="0" fontId="2" fillId="0" borderId="0" applyFill="1" xfId="0">
      <alignment horizontal="center" vertical="center"/>
    </xf>
    <xf numFmtId="0" fontId="0" fillId="0" borderId="0" xfId="116"/>
    <xf numFmtId="0" fontId="7" fillId="0" borderId="52" applyBorder="1" applyFill="1" xfId="0"/>
    <xf numFmtId="0" fontId="0" fillId="0" borderId="0" applyFill="1" xfId="0">
      <alignment horizontal="right"/>
    </xf>
    <xf numFmtId="0" fontId="7" fillId="0" borderId="0" applyFill="1" xfId="0"/>
    <xf numFmtId="0" fontId="5" fillId="0" borderId="0" applyFill="1" xfId="0">
      <alignment horizontal="center" vertical="center"/>
    </xf>
    <xf numFmtId="0" fontId="7" fillId="0" borderId="0" applyFill="1" xfId="0">
      <alignment vertical="center"/>
    </xf>
    <xf numFmtId="0" fontId="0" fillId="0" borderId="54" applyBorder="1" applyFill="1" xfId="116">
      <alignment vertical="center" wrapText="1"/>
    </xf>
    <xf numFmtId="0" fontId="0" fillId="0" borderId="45" applyBorder="1" applyFill="1" xfId="116">
      <alignment vertical="center"/>
    </xf>
    <xf numFmtId="0" fontId="0" fillId="0" borderId="223" applyBorder="1" applyFill="1" xfId="0">
      <alignment horizontal="right" vertical="center"/>
    </xf>
    <xf numFmtId="0" fontId="11" fillId="0" borderId="0" applyBorder="1" applyFill="1" xfId="0">
      <alignment horizontal="center" vertical="center" wrapText="1"/>
    </xf>
    <xf numFmtId="0" fontId="0" fillId="0" borderId="0" applyBorder="1" applyFill="1" xfId="0"/>
    <xf numFmtId="176" fontId="0" fillId="0" borderId="0" applyNumberFormat="1" applyBorder="1" applyFill="1" xfId="0">
      <alignment horizontal="center" vertical="center"/>
    </xf>
    <xf numFmtId="176" fontId="0" fillId="0" borderId="0" applyNumberFormat="1" applyBorder="1" applyFill="1" xfId="0"/>
    <xf numFmtId="0" fontId="0" fillId="0" borderId="0" applyBorder="1" applyFill="1" xfId="0">
      <alignment wrapText="1"/>
    </xf>
    <xf numFmtId="178" fontId="0" fillId="0" borderId="0" applyNumberFormat="1" applyBorder="1" applyFill="1" xfId="0"/>
    <xf numFmtId="177" fontId="0" fillId="0" borderId="74" applyNumberFormat="1" applyBorder="1" applyFill="1" xfId="0">
      <alignment horizontal="center" vertical="center" wrapText="1"/>
    </xf>
    <xf numFmtId="177" fontId="6" fillId="0" borderId="72" applyNumberFormat="1" applyBorder="1" applyFill="1" xfId="0">
      <alignment horizontal="center" vertical="center" wrapText="1"/>
    </xf>
    <xf numFmtId="177" fontId="6" fillId="0" borderId="69" applyNumberFormat="1" applyBorder="1" applyFill="1" xfId="0">
      <alignment horizontal="center" vertical="center"/>
    </xf>
    <xf numFmtId="177" fontId="6" fillId="0" borderId="64" applyNumberFormat="1" applyBorder="1" applyFill="1" xfId="0">
      <alignment horizontal="center" vertical="center" wrapText="1"/>
    </xf>
    <xf numFmtId="0" fontId="0" fillId="0" borderId="0" xfId="0"/>
    <xf numFmtId="179" fontId="6" fillId="0" borderId="82" applyNumberFormat="1" applyBorder="1" applyFill="1" xfId="0">
      <alignment horizontal="center" vertical="center" wrapText="1"/>
    </xf>
    <xf numFmtId="180" fontId="6" fillId="0" borderId="81" applyNumberFormat="1" applyBorder="1" applyFill="1" xfId="0">
      <alignment horizontal="center" vertical="center" wrapText="1"/>
    </xf>
    <xf numFmtId="179" fontId="0" fillId="0" borderId="68" applyNumberFormat="1" applyBorder="1" applyFill="1" xfId="0">
      <alignment horizontal="center" vertical="center" wrapText="1"/>
    </xf>
    <xf numFmtId="0" fontId="0" fillId="0" borderId="31" applyBorder="1" applyFill="1" xfId="50">
      <alignment horizontal="center" vertical="center"/>
    </xf>
    <xf numFmtId="176" fontId="0" fillId="0" borderId="33" applyNumberFormat="1" applyBorder="1" applyFill="1" xfId="50">
      <alignment horizontal="center" vertical="center"/>
    </xf>
    <xf numFmtId="0" fontId="2" fillId="0" borderId="0" applyBorder="1" applyFill="1" xfId="0">
      <alignment horizontal="center" vertical="center"/>
    </xf>
    <xf numFmtId="0" fontId="1" fillId="0" borderId="84" applyBorder="1" applyFill="1" xfId="0">
      <alignment horizontal="left" vertical="center"/>
    </xf>
    <xf numFmtId="0" fontId="10" fillId="0" borderId="83" applyBorder="1" applyFill="1" xfId="0">
      <alignment horizontal="center" vertical="center"/>
    </xf>
    <xf numFmtId="0" fontId="2" fillId="0" borderId="0" applyBorder="1" applyFill="1" xfId="0">
      <alignment horizontal="center" vertical="center"/>
    </xf>
    <xf numFmtId="179" fontId="0" fillId="0" borderId="70" applyNumberFormat="1" applyBorder="1" applyFill="1" xfId="0">
      <alignment horizontal="center" vertical="center"/>
    </xf>
    <xf numFmtId="179" fontId="6" fillId="0" borderId="91" applyNumberFormat="1" applyBorder="1" applyFill="1" xfId="0">
      <alignment horizontal="center" vertical="center"/>
    </xf>
    <xf numFmtId="180" fontId="6" fillId="0" borderId="89" applyNumberFormat="1" applyBorder="1" applyFill="1" xfId="0">
      <alignment horizontal="center" vertical="center"/>
    </xf>
    <xf numFmtId="179" fontId="0" fillId="0" borderId="70" applyNumberFormat="1" applyBorder="1" applyFill="1" xfId="136">
      <alignment horizontal="center" vertical="center"/>
    </xf>
    <xf numFmtId="177" fontId="0" fillId="0" borderId="87" applyNumberFormat="1" applyBorder="1" applyFill="1" xfId="136">
      <alignment horizontal="center" vertical="center"/>
    </xf>
    <xf numFmtId="180" fontId="0" fillId="0" borderId="99" applyNumberFormat="1" applyBorder="1" applyFill="1" xfId="50">
      <alignment horizontal="center" vertical="center"/>
    </xf>
    <xf numFmtId="0" fontId="0" fillId="0" borderId="0" xfId="0"/>
  </cellXfs>
  <cellStyles count="13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着色 1" xfId="25" builtinId="29"/>
    <cellStyle name="20% - 着色 1" xfId="26" builtinId="30"/>
    <cellStyle name="40% - 着色 1" xfId="27" builtinId="31"/>
    <cellStyle name="60% - 着色 1" xfId="28" builtinId="32"/>
    <cellStyle name="着色 2" xfId="29" builtinId="33"/>
    <cellStyle name="20% - 着色 2" xfId="30" builtinId="34"/>
    <cellStyle name="40% - 着色 2" xfId="31" builtinId="35"/>
    <cellStyle name="60% - 着色 2" xfId="32" builtinId="36"/>
    <cellStyle name="着色 3" xfId="33" builtinId="37"/>
    <cellStyle name="20% - 着色 3" xfId="34" builtinId="38"/>
    <cellStyle name="40% - 着色 3" xfId="35" builtinId="39"/>
    <cellStyle name="60% - 着色 3" xfId="36" builtinId="40"/>
    <cellStyle name="着色 4" xfId="37" builtinId="41"/>
    <cellStyle name="20% - 着色 4" xfId="38" builtinId="42"/>
    <cellStyle name="40% - 着色 4" xfId="39" builtinId="43"/>
    <cellStyle name="60% - 着色 4" xfId="40" builtinId="44"/>
    <cellStyle name="着色 5" xfId="41" builtinId="45"/>
    <cellStyle name="20% - 着色 5" xfId="42" builtinId="46"/>
    <cellStyle name="40% - 着色 5" xfId="43" builtinId="47"/>
    <cellStyle name="60% - 着色 5" xfId="44" builtinId="48"/>
    <cellStyle name="着色 6" xfId="45" builtinId="49"/>
    <cellStyle name="20% - 着色 6" xfId="46" builtinId="50"/>
    <cellStyle name="40% - 着色 6" xfId="47" builtinId="51"/>
    <cellStyle name="60% - 着色 6" xfId="48" builtinId="52"/>
    <cellStyle name="20% - 强调文字颜色 1 2" xfId="49"/>
    <cellStyle name="常规 2" xfId="50"/>
    <cellStyle name="好_保定市2015年预算表格（八张全表不含定州）" xfId="51"/>
    <cellStyle name="计算 2" xfId="52"/>
    <cellStyle name="20% - 强调文字颜色 3 2" xfId="53"/>
    <cellStyle name="40% - 强调文字颜色 1 2" xfId="54"/>
    <cellStyle name="20% - 强调文字颜色 2 2" xfId="55"/>
    <cellStyle name="常规 6" xfId="56"/>
    <cellStyle name="解释性文本 2" xfId="57"/>
    <cellStyle name="标题 4 2" xfId="58"/>
    <cellStyle name="_ET_STYLE_NoName_00_" xfId="59"/>
    <cellStyle name="常规_2015年政府性基金调整情况表(企业科报）" xfId="60"/>
    <cellStyle name="常规 5" xfId="61"/>
    <cellStyle name="差_保定市2015年预算表格（八张全表不含定州）" xfId="62"/>
    <cellStyle name="60% - 强调文字颜色 2 2" xfId="63"/>
    <cellStyle name="40% - 强调文字颜色 4 2" xfId="64"/>
    <cellStyle name="常规 3_保定市2015年预算表格（八张全表不含定州）" xfId="65"/>
    <cellStyle name="40% - 强调文字颜色 2 2" xfId="66"/>
    <cellStyle name="输出 2" xfId="67"/>
    <cellStyle name="常规 3" xfId="68"/>
    <cellStyle name="20% - 强调文字颜色 4 2" xfId="69"/>
    <cellStyle name="常规_社保2015预算" xfId="70"/>
    <cellStyle name="适中 2" xfId="71"/>
    <cellStyle name="20% - 强调文字颜色 5 2" xfId="72"/>
    <cellStyle name="20% - 强调文字颜色 6 2" xfId="73"/>
    <cellStyle name="常规 2_保定市2015年预算表格（八张全表不含定州）" xfId="74"/>
    <cellStyle name="40% - 强调文字颜色 3 2" xfId="75"/>
    <cellStyle name="检查单元格 2" xfId="76"/>
    <cellStyle name="40% - 强调文字颜色 5 2" xfId="77"/>
    <cellStyle name="40% - 强调文字颜色 6 2" xfId="78"/>
    <cellStyle name="60% - 强调文字颜色 1 2" xfId="79"/>
    <cellStyle name="60% - 强调文字颜色 3 2" xfId="80"/>
    <cellStyle name="60% - 强调文字颜色 4 2" xfId="81"/>
    <cellStyle name="60% - 强调文字颜色 5 2" xfId="82"/>
    <cellStyle name="60% - 强调文字颜色 6 2" xfId="83"/>
    <cellStyle name="ColLevel_1" xfId="84"/>
    <cellStyle name="强调文字颜色 1 2" xfId="85"/>
    <cellStyle name="RowLevel_1" xfId="86"/>
    <cellStyle name="百分比 2" xfId="87"/>
    <cellStyle name="标题 1 2" xfId="88"/>
    <cellStyle name="标题 2 2" xfId="89"/>
    <cellStyle name="标题 3 2" xfId="90"/>
    <cellStyle name="标题 5" xfId="91"/>
    <cellStyle name="标题 6" xfId="92"/>
    <cellStyle name="差 2" xfId="93"/>
    <cellStyle name="差_部门基本支出预算统计表2016发海娟" xfId="94"/>
    <cellStyle name="常规 10" xfId="95"/>
    <cellStyle name="常规 11" xfId="96"/>
    <cellStyle name="常规 12" xfId="97"/>
    <cellStyle name="常规 13" xfId="98"/>
    <cellStyle name="常规 14" xfId="99"/>
    <cellStyle name="常规 2 2" xfId="100"/>
    <cellStyle name="常规 2 2 5" xfId="101"/>
    <cellStyle name="常规 2 3 3" xfId="102"/>
    <cellStyle name="常规 2 3 4" xfId="103"/>
    <cellStyle name="强调文字颜色 4 2" xfId="104"/>
    <cellStyle name="常规 2 5 2" xfId="105"/>
    <cellStyle name="常规 2 6" xfId="106"/>
    <cellStyle name="常规 2 7" xfId="107"/>
    <cellStyle name="常规 3 2 2 2" xfId="108"/>
    <cellStyle name="常规 3 2 2 3" xfId="109"/>
    <cellStyle name="常规 3 2 3" xfId="110"/>
    <cellStyle name="常规 3 2 4" xfId="111"/>
    <cellStyle name="常规 3 3" xfId="112"/>
    <cellStyle name="常规 3 4" xfId="113"/>
    <cellStyle name="强调文字颜色 5 2" xfId="114"/>
    <cellStyle name="常规 3 5" xfId="115"/>
    <cellStyle name="常规 4" xfId="116"/>
    <cellStyle name="常规 4 2 2" xfId="117"/>
    <cellStyle name="强调文字颜色 6 2" xfId="118"/>
    <cellStyle name="常规 4 5" xfId="119"/>
    <cellStyle name="常规 5 3" xfId="120"/>
    <cellStyle name="常规 5 4" xfId="121"/>
    <cellStyle name="常规 5 5" xfId="122"/>
    <cellStyle name="常规 7" xfId="123"/>
    <cellStyle name="常规 8" xfId="124"/>
    <cellStyle name="常规 9" xfId="125"/>
    <cellStyle name="好 2" xfId="126"/>
    <cellStyle name="好_部门基本支出预算统计表2016发海娟" xfId="127"/>
    <cellStyle name="汇总 2" xfId="128"/>
    <cellStyle name="警告文本 2" xfId="129"/>
    <cellStyle name="链接单元格 2" xfId="130"/>
    <cellStyle name="强调文字颜色 2 2" xfId="131"/>
    <cellStyle name="强调文字颜色 3 2" xfId="132"/>
    <cellStyle name="输入 2" xfId="133"/>
    <cellStyle name="注释 2" xfId="134"/>
    <cellStyle name="注释 3" xfId="135"/>
    <cellStyle name="常规 13 2" xfId="136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1.xml"/><Relationship Id="rId2" Type="http://schemas.openxmlformats.org/officeDocument/2006/relationships/worksheet" Target="worksheets/sheet12.xml"/><Relationship Id="rId3" Type="http://schemas.openxmlformats.org/officeDocument/2006/relationships/worksheet" Target="worksheets/sheet26.xml"/><Relationship Id="rId4" Type="http://schemas.openxmlformats.org/officeDocument/2006/relationships/worksheet" Target="worksheets/sheet27.xml"/><Relationship Id="rId5" Type="http://schemas.openxmlformats.org/officeDocument/2006/relationships/worksheet" Target="worksheets/sheet28.xml"/><Relationship Id="rId6" Type="http://schemas.openxmlformats.org/officeDocument/2006/relationships/worksheet" Target="worksheets/sheet29.xml"/><Relationship Id="rId7" Type="http://schemas.openxmlformats.org/officeDocument/2006/relationships/worksheet" Target="worksheets/sheet15.xml"/><Relationship Id="rId8" Type="http://schemas.openxmlformats.org/officeDocument/2006/relationships/worksheet" Target="worksheets/sheet16.xml"/><Relationship Id="rId9" Type="http://schemas.openxmlformats.org/officeDocument/2006/relationships/worksheet" Target="worksheets/sheet30.xml"/><Relationship Id="rId10" Type="http://schemas.openxmlformats.org/officeDocument/2006/relationships/worksheet" Target="worksheets/sheet31.xml"/><Relationship Id="rId11" Type="http://schemas.openxmlformats.org/officeDocument/2006/relationships/worksheet" Target="worksheets/sheet32.xml"/><Relationship Id="rId12" Type="http://schemas.openxmlformats.org/officeDocument/2006/relationships/worksheet" Target="worksheets/sheet19.xml"/><Relationship Id="rId13" Type="http://schemas.openxmlformats.org/officeDocument/2006/relationships/worksheet" Target="worksheets/sheet20.xml"/><Relationship Id="rId14" Type="http://schemas.openxmlformats.org/officeDocument/2006/relationships/worksheet" Target="worksheets/sheet33.xml"/><Relationship Id="rId15" Type="http://schemas.openxmlformats.org/officeDocument/2006/relationships/worksheet" Target="worksheets/sheet34.xml"/><Relationship Id="rId16" Type="http://schemas.openxmlformats.org/officeDocument/2006/relationships/worksheet" Target="worksheets/sheet35.xml"/><Relationship Id="rId17" Type="http://schemas.openxmlformats.org/officeDocument/2006/relationships/worksheet" Target="worksheets/sheet17.xml"/><Relationship Id="rId18" Type="http://schemas.openxmlformats.org/officeDocument/2006/relationships/worksheet" Target="worksheets/sheet18.xml"/><Relationship Id="rId19" Type="http://schemas.openxmlformats.org/officeDocument/2006/relationships/worksheet" Target="worksheets/sheet36.xml"/><Relationship Id="rId20" Type="http://schemas.openxmlformats.org/officeDocument/2006/relationships/worksheet" Target="worksheets/sheet37.xml"/><Relationship Id="rId21" Type="http://schemas.openxmlformats.org/officeDocument/2006/relationships/worksheet" Target="worksheets/sheet38.xml"/><Relationship Id="rId22" Type="http://schemas.openxmlformats.org/officeDocument/2006/relationships/worksheet" Target="worksheets/sheet39.xml"/><Relationship Id="rId23" Type="http://schemas.openxmlformats.org/officeDocument/2006/relationships/worksheet" Target="worksheets/sheet40.xml"/><Relationship Id="rId24" Type="http://schemas.openxmlformats.org/officeDocument/2006/relationships/worksheet" Target="worksheets/sheet41.xml"/><Relationship Id="rId25" Type="http://schemas.openxmlformats.org/officeDocument/2006/relationships/worksheet" Target="worksheets/sheet42.xml"/><Relationship Id="rId26" Type="http://schemas.openxmlformats.org/officeDocument/2006/relationships/styles" Target="styles.xml"/><Relationship Id="rId27" Type="http://schemas.openxmlformats.org/officeDocument/2006/relationships/sharedStrings" Target="sharedStrings.xml"/><Relationship Id="rId28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mpd="sng" cap="flat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mpd="sng" cap="flat">
          <a:solidFill>
            <a:schemeClr val="phClr"/>
          </a:solidFill>
          <a:prstDash val="solid"/>
          <a:round/>
        </a:ln>
        <a:ln w="38100" cmpd="sng" cap="flat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sx="100000" sy="100000" algn="b" rotWithShape="0" blurRad="40000" dist="20000" dir="5400000">
              <a:srgbClr val="000000">
                <a:alpha val="37647"/>
              </a:srgbClr>
            </a:outerShdw>
          </a:effectLst>
        </a:effectStyle>
        <a:effectStyle>
          <a:effectLst>
            <a:outerShdw sx="100000" sy="100000" algn="b" rotWithShape="0" blurRad="40000" dist="23000" dir="5400000">
              <a:srgbClr val="000000">
                <a:alpha val="34509"/>
              </a:srgbClr>
            </a:outerShdw>
          </a:effectLst>
        </a:effectStyle>
        <a:effectStyle>
          <a:effectLst>
            <a:outerShdw sx="100000" sy="100000" algn="b" rotWithShape="0" blurRad="40000" dist="23000" dir="540000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solidFill>
          <a:srgbClr val="FFFFFF"/>
        </a:solidFill>
        <a:ln w="9525" cmpd="sng" cap="flat">
          <a:solidFill>
            <a:srgbClr val="000000"/>
          </a:solidFill>
          <a:prstDash val="solid"/>
          <a:round/>
        </a:ln>
      </a:spPr>
      <a:bodyPr vertOverflow="clip" horzOverflow="clip" vert="horz" wrap="square" lIns="91440" tIns="45720" rIns="91440" bIns="45720" anchor="t" anchorCtr="0">
        <a:prstTxWarp prst="textNoShape"/>
      </a:bodyPr>
      <a:lstStyle/>
    </a:spDef>
  </a:objectDefaults>
</a:theme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  <outlinePr showOutlineSymbols="1"/>
    <pageSetUpPr fitToPage="1"/>
  </sheetPr>
  <dimension ref="A1:HG33"/>
  <sheetViews>
    <sheetView showZeros="0" tabSelected="1" zoomScale="85" zoomScaleNormal="85" topLeftCell="A1" workbookViewId="0">
      <selection activeCell="M6" activeCellId="0" sqref="M6"/>
    </sheetView>
  </sheetViews>
  <sheetFormatPr defaultRowHeight="24.0" customHeight="1" defaultColWidth="8.75" x14ac:dyDescent="0.15"/>
  <cols>
    <col min="1" max="1" width="35.25" customWidth="1" style="155"/>
    <col min="2" max="2" width="16.5" customWidth="1" style="100" hidden="1"/>
    <col min="3" max="3" width="18.5" customWidth="1" style="100" hidden="1"/>
    <col min="4" max="4" width="16.25" customWidth="1" style="100" hidden="1"/>
    <col min="5" max="5" width="13.0" customWidth="1" style="100" hidden="1"/>
    <col min="6" max="6" width="21.25" customWidth="1" style="100" hidden="1"/>
    <col min="7" max="7" width="17.375" customWidth="1" style="156" hidden="1"/>
    <col min="8" max="8" width="9.0" customWidth="1" style="101" hidden="1"/>
    <col min="9" max="9" width="22.25" customWidth="1" style="101"/>
    <col min="10" max="10" width="22.75" customWidth="1" style="101"/>
    <col min="11" max="214" width="9.0" customWidth="1" style="101"/>
    <col min="215" max="16384" width="8.75" style="685"/>
  </cols>
  <sheetData>
    <row ht="24.0" customHeight="1" x14ac:dyDescent="0.15" r="1" spans="1:1">
      <c r="A1" s="155" t="s">
        <v>0</v>
      </c>
    </row>
    <row ht="24.0" customHeight="1" x14ac:dyDescent="0.15" r="2" spans="1:10">
      <c r="A2" s="526" t="s">
        <v>1</v>
      </c>
      <c r="B2" s="526"/>
      <c r="C2" s="526"/>
      <c r="D2" s="526"/>
      <c r="E2" s="526"/>
      <c r="F2" s="526"/>
      <c r="G2" s="526"/>
      <c r="H2" s="526"/>
      <c r="I2" s="526"/>
      <c r="J2" s="526"/>
    </row>
    <row ht="24.0" customHeight="1" x14ac:dyDescent="0.15" r="3" spans="7:215">
      <c r="G3" s="100"/>
      <c r="H3" s="100"/>
      <c r="I3" s="100"/>
      <c r="J3" s="162" t="s">
        <v>2</v>
      </c>
      <c r="HG3" s="101"/>
    </row>
    <row ht="37.5" customHeight="1" x14ac:dyDescent="0.15" r="4" spans="1:215">
      <c r="A4" s="73" t="s">
        <v>3</v>
      </c>
      <c r="B4" s="644" t="s">
        <v>4</v>
      </c>
      <c r="C4" s="644" t="s">
        <v>5</v>
      </c>
      <c r="D4" s="644" t="s">
        <v>6</v>
      </c>
      <c r="E4" s="644" t="s">
        <v>7</v>
      </c>
      <c r="F4" s="114" t="s">
        <v>8</v>
      </c>
      <c r="G4" s="114" t="s">
        <v>9</v>
      </c>
      <c r="H4" s="114" t="s">
        <v>9</v>
      </c>
      <c r="I4" s="114" t="s">
        <v>10</v>
      </c>
      <c r="J4" s="644" t="s">
        <v>11</v>
      </c>
      <c r="HG4" s="101"/>
    </row>
    <row ht="24.0" customHeight="1" x14ac:dyDescent="0.15" r="5" spans="1:215">
      <c r="A5" s="140" t="s">
        <v>12</v>
      </c>
      <c r="B5" s="118">
        <f>SUM(B6:B18)</f>
        <v>294393.1</v>
      </c>
      <c r="C5" s="118">
        <f>SUM(C6:C18)</f>
        <v>296285</v>
      </c>
      <c r="D5" s="118">
        <f>SUM(D6:D18)</f>
        <v>329000.25</v>
      </c>
      <c r="E5" s="118">
        <f>SUM(E6:E18)</f>
        <v>77280.2</v>
      </c>
      <c r="F5" s="118">
        <f>SUM(F6:F18)</f>
        <v>86554</v>
      </c>
      <c r="G5" s="118">
        <f>SUM(G6:G18)</f>
        <v>80425</v>
      </c>
      <c r="H5" s="118">
        <f>SUM(H6:H18)</f>
        <v>78080</v>
      </c>
      <c r="I5" s="118">
        <f>SUM(I6:I18)</f>
        <v>86553.5715</v>
      </c>
      <c r="J5" s="646">
        <f>IF(H5=0,100,IF(H5&gt;0,(ROUND((I5/H5-1)*100,1)),))</f>
        <v>10.9</v>
      </c>
      <c r="K5" s="163"/>
      <c r="HG5" s="101"/>
    </row>
    <row ht="24.0" customHeight="1" x14ac:dyDescent="0.15" r="6" spans="1:215">
      <c r="A6" s="140" t="s">
        <v>13</v>
      </c>
      <c r="B6" s="109">
        <v>107971.85</v>
      </c>
      <c r="C6" s="690">
        <v>112643</v>
      </c>
      <c r="D6" s="109">
        <v>129710</v>
      </c>
      <c r="E6" s="690">
        <v>24507.4</v>
      </c>
      <c r="F6" s="158">
        <f>27448+333</f>
        <v>27781</v>
      </c>
      <c r="G6" s="690">
        <f>22715</f>
        <v>22715</v>
      </c>
      <c r="H6" s="690">
        <f>22715-1944</f>
        <v>20771</v>
      </c>
      <c r="I6" s="690">
        <v>23026.545</v>
      </c>
      <c r="J6" s="649">
        <f>IF(H6=0,100,IF(H6&gt;0,(ROUND((I6/H6-1)*100,1)),))</f>
        <v>10.9</v>
      </c>
      <c r="K6" s="163"/>
      <c r="HG6" s="101"/>
    </row>
    <row ht="24.0" customHeight="1" x14ac:dyDescent="0.15" r="7" spans="1:215">
      <c r="A7" s="140" t="s">
        <v>14</v>
      </c>
      <c r="B7" s="109">
        <v>24000</v>
      </c>
      <c r="C7" s="690">
        <v>26307</v>
      </c>
      <c r="D7" s="109">
        <v>27000</v>
      </c>
      <c r="E7" s="690">
        <v>3614.6</v>
      </c>
      <c r="F7" s="158">
        <f>4048+100</f>
        <v>4148</v>
      </c>
      <c r="G7" s="690">
        <f>3377</f>
        <v>3377</v>
      </c>
      <c r="H7" s="690">
        <f>3377-338</f>
        <v>3039</v>
      </c>
      <c r="I7" s="690">
        <f>3368.7315-20</f>
        <v>3348.7315</v>
      </c>
      <c r="J7" s="649">
        <f>IF(H7=0,100,IF(H7&gt;0,(ROUND((I7/H7-1)*100,1)),))</f>
        <v>10.2</v>
      </c>
      <c r="K7" s="163"/>
      <c r="HG7" s="101"/>
    </row>
    <row ht="24.0" customHeight="1" x14ac:dyDescent="0.15" r="8" spans="1:215">
      <c r="A8" s="140" t="s">
        <v>15</v>
      </c>
      <c r="B8" s="109">
        <v>3099.9</v>
      </c>
      <c r="C8" s="690">
        <v>4155</v>
      </c>
      <c r="D8" s="109">
        <v>3099.9</v>
      </c>
      <c r="E8" s="690">
        <v>911.8</v>
      </c>
      <c r="F8" s="158">
        <f>1021+100</f>
        <v>1121</v>
      </c>
      <c r="G8" s="690">
        <f>942</f>
        <v>942</v>
      </c>
      <c r="H8" s="690">
        <f>942-63</f>
        <v>879</v>
      </c>
      <c r="I8" s="690">
        <f>974.3715+10</f>
        <v>984.3715</v>
      </c>
      <c r="J8" s="649">
        <f>IF(H8=0,100,IF(H8&gt;0,(ROUND((I8/H8-1)*100,1)),))</f>
        <v>12</v>
      </c>
      <c r="K8" s="163"/>
      <c r="HG8" s="101"/>
    </row>
    <row ht="24.0" customHeight="1" x14ac:dyDescent="0.15" r="9" spans="1:215">
      <c r="A9" s="140" t="s">
        <v>16</v>
      </c>
      <c r="B9" s="109">
        <v>595</v>
      </c>
      <c r="C9" s="690">
        <v>657</v>
      </c>
      <c r="D9" s="109">
        <v>595</v>
      </c>
      <c r="E9" s="690">
        <v>4382.7</v>
      </c>
      <c r="F9" s="158">
        <f>4909+100</f>
        <v>5009</v>
      </c>
      <c r="G9" s="690">
        <v>139</v>
      </c>
      <c r="H9" s="690">
        <v>139</v>
      </c>
      <c r="I9" s="690">
        <v>154.0815</v>
      </c>
      <c r="J9" s="649">
        <f>IF(H9=0,100,IF(H9&gt;0,(ROUND((I9/H9-1)*100,1)),))</f>
        <v>10.9</v>
      </c>
      <c r="K9" s="163"/>
      <c r="HG9" s="101"/>
    </row>
    <row ht="24.0" customHeight="1" x14ac:dyDescent="0.15" r="10" spans="1:215">
      <c r="A10" s="140" t="s">
        <v>17</v>
      </c>
      <c r="B10" s="109">
        <v>63895</v>
      </c>
      <c r="C10" s="690">
        <v>71556</v>
      </c>
      <c r="D10" s="109">
        <v>73895</v>
      </c>
      <c r="E10" s="690">
        <v>3190.9</v>
      </c>
      <c r="F10" s="158">
        <f>3574+100</f>
        <v>3674</v>
      </c>
      <c r="G10" s="690">
        <v>3403</v>
      </c>
      <c r="H10" s="690">
        <v>3403</v>
      </c>
      <c r="I10" s="690">
        <f>3772.2255-20</f>
        <v>3752.2255</v>
      </c>
      <c r="J10" s="649">
        <f>IF(H10=0,100,IF(H10&gt;0,(ROUND((I10/H10-1)*100,1)),))</f>
        <v>10.3</v>
      </c>
      <c r="K10" s="163"/>
      <c r="HG10" s="101"/>
    </row>
    <row ht="24.0" customHeight="1" x14ac:dyDescent="0.15" r="11" spans="1:215">
      <c r="A11" s="140" t="s">
        <v>18</v>
      </c>
      <c r="B11" s="109">
        <v>12600</v>
      </c>
      <c r="C11" s="690">
        <v>12143</v>
      </c>
      <c r="D11" s="109">
        <v>12600</v>
      </c>
      <c r="E11" s="690">
        <v>206</v>
      </c>
      <c r="F11" s="158">
        <v>231</v>
      </c>
      <c r="G11" s="690">
        <v>2626</v>
      </c>
      <c r="H11" s="690">
        <v>2626</v>
      </c>
      <c r="I11" s="690">
        <f>2910.921-10</f>
        <v>2900.921</v>
      </c>
      <c r="J11" s="649">
        <f>IF(H11=0,100,IF(H11&gt;0,(ROUND((I11/H11-1)*100,1)),))</f>
        <v>10.5</v>
      </c>
      <c r="K11" s="163"/>
      <c r="HG11" s="101"/>
    </row>
    <row ht="24.0" customHeight="1" x14ac:dyDescent="0.15" r="12" spans="1:215">
      <c r="A12" s="140" t="s">
        <v>19</v>
      </c>
      <c r="B12" s="109">
        <v>4080</v>
      </c>
      <c r="C12" s="690">
        <v>3820</v>
      </c>
      <c r="D12" s="109">
        <v>4080</v>
      </c>
      <c r="E12" s="690">
        <v>2360</v>
      </c>
      <c r="F12" s="158">
        <f>2643+100</f>
        <v>2743</v>
      </c>
      <c r="G12" s="690">
        <v>2015</v>
      </c>
      <c r="H12" s="690">
        <v>2015</v>
      </c>
      <c r="I12" s="690">
        <f>2233.6275-10</f>
        <v>2223.6275</v>
      </c>
      <c r="J12" s="649">
        <f>IF(H12=0,100,IF(H12&gt;0,(ROUND((I12/H12-1)*100,1)),))</f>
        <v>10.4</v>
      </c>
      <c r="K12" s="163"/>
      <c r="HG12" s="101"/>
    </row>
    <row ht="24.0" customHeight="1" x14ac:dyDescent="0.15" r="13" spans="1:215">
      <c r="A13" s="140" t="s">
        <v>20</v>
      </c>
      <c r="B13" s="109">
        <v>20140</v>
      </c>
      <c r="C13" s="690">
        <v>20324</v>
      </c>
      <c r="D13" s="109">
        <v>20140</v>
      </c>
      <c r="E13" s="690">
        <v>8027.4</v>
      </c>
      <c r="F13" s="158">
        <f>8991-111</f>
        <v>8880</v>
      </c>
      <c r="G13" s="690">
        <v>13722</v>
      </c>
      <c r="H13" s="690">
        <v>13722</v>
      </c>
      <c r="I13" s="690">
        <f>15210.837+60</f>
        <v>15270.837</v>
      </c>
      <c r="J13" s="649">
        <f>IF(H13=0,100,IF(H13&gt;0,(ROUND((I13/H13-1)*100,1)),))</f>
        <v>11.3</v>
      </c>
      <c r="K13" s="163"/>
      <c r="HG13" s="101"/>
    </row>
    <row ht="24.0" customHeight="1" x14ac:dyDescent="0.15" r="14" spans="1:215">
      <c r="A14" s="140" t="s">
        <v>21</v>
      </c>
      <c r="B14" s="109">
        <v>12561</v>
      </c>
      <c r="C14" s="690">
        <v>4768</v>
      </c>
      <c r="D14" s="109">
        <v>12430</v>
      </c>
      <c r="E14" s="690">
        <v>5753</v>
      </c>
      <c r="F14" s="158">
        <f>6443-111</f>
        <v>6332</v>
      </c>
      <c r="G14" s="690">
        <v>3542</v>
      </c>
      <c r="H14" s="690">
        <v>3542</v>
      </c>
      <c r="I14" s="690">
        <f>3926.307+30</f>
        <v>3956.307</v>
      </c>
      <c r="J14" s="649">
        <f>IF(H14=0,100,IF(H14&gt;0,(ROUND((I14/H14-1)*100,1)),))</f>
        <v>11.7</v>
      </c>
      <c r="K14" s="163"/>
      <c r="HG14" s="101"/>
    </row>
    <row ht="24.0" customHeight="1" x14ac:dyDescent="0.15" r="15" spans="1:215">
      <c r="A15" s="140" t="s">
        <v>22</v>
      </c>
      <c r="B15" s="109">
        <v>5860</v>
      </c>
      <c r="C15" s="690">
        <v>5643</v>
      </c>
      <c r="D15" s="109">
        <v>5860</v>
      </c>
      <c r="E15" s="690">
        <v>5895.4</v>
      </c>
      <c r="F15" s="158">
        <f>6603-111</f>
        <v>6492</v>
      </c>
      <c r="G15" s="690">
        <v>6741</v>
      </c>
      <c r="H15" s="690">
        <v>6741</v>
      </c>
      <c r="I15" s="690">
        <f>7472.3985+30</f>
        <v>7502.3985</v>
      </c>
      <c r="J15" s="649">
        <f>IF(H15=0,100,IF(H15&gt;0,(ROUND((I15/H15-1)*100,1)),))</f>
        <v>11.3</v>
      </c>
      <c r="K15" s="163"/>
      <c r="HG15" s="101"/>
    </row>
    <row ht="24.0" customHeight="1" x14ac:dyDescent="0.15" r="16" spans="1:215">
      <c r="A16" s="140" t="s">
        <v>23</v>
      </c>
      <c r="B16" s="109">
        <v>26800</v>
      </c>
      <c r="C16" s="690">
        <v>20402</v>
      </c>
      <c r="D16" s="109">
        <v>26800</v>
      </c>
      <c r="E16" s="690">
        <v>3554</v>
      </c>
      <c r="F16" s="158">
        <f>3980+200</f>
        <v>4180</v>
      </c>
      <c r="G16" s="690">
        <v>17262</v>
      </c>
      <c r="H16" s="690">
        <v>17262</v>
      </c>
      <c r="I16" s="690">
        <f>19134.927-100</f>
        <v>19034.927</v>
      </c>
      <c r="J16" s="649">
        <f>IF(H16=0,100,IF(H16&gt;0,(ROUND((I16/H16-1)*100,1)),))</f>
        <v>10.3</v>
      </c>
      <c r="K16" s="163"/>
      <c r="HG16" s="101"/>
    </row>
    <row ht="24.0" customHeight="1" x14ac:dyDescent="0.15" r="17" spans="1:215">
      <c r="A17" s="140" t="s">
        <v>24</v>
      </c>
      <c r="B17" s="109">
        <v>12390</v>
      </c>
      <c r="C17" s="690">
        <v>13343</v>
      </c>
      <c r="D17" s="109">
        <v>12390</v>
      </c>
      <c r="E17" s="690">
        <v>14716.6</v>
      </c>
      <c r="F17" s="158">
        <f>16483-700</f>
        <v>15783</v>
      </c>
      <c r="G17" s="690">
        <v>3819</v>
      </c>
      <c r="H17" s="690">
        <v>3819</v>
      </c>
      <c r="I17" s="690">
        <f>4233.3615+30</f>
        <v>4263.3615</v>
      </c>
      <c r="J17" s="649">
        <f>IF(H17=0,100,IF(H17&gt;0,(ROUND((I17/H17-1)*100,1)),))</f>
        <v>11.6</v>
      </c>
      <c r="K17" s="163"/>
      <c r="HG17" s="101"/>
    </row>
    <row ht="24.0" customHeight="1" x14ac:dyDescent="0.15" r="18" spans="1:215">
      <c r="A18" s="140" t="s">
        <v>25</v>
      </c>
      <c r="B18" s="109">
        <v>400.35</v>
      </c>
      <c r="C18" s="690">
        <v>524</v>
      </c>
      <c r="D18" s="109">
        <v>400.35</v>
      </c>
      <c r="E18" s="690">
        <v>160.4</v>
      </c>
      <c r="F18" s="158">
        <v>180</v>
      </c>
      <c r="G18" s="690">
        <v>122</v>
      </c>
      <c r="H18" s="690">
        <v>122</v>
      </c>
      <c r="I18" s="690">
        <v>135.237</v>
      </c>
      <c r="J18" s="649">
        <f>IF(H18=0,100,IF(H18&gt;0,(ROUND((I18/H18-1)*100,1)),))</f>
        <v>10.9</v>
      </c>
      <c r="K18" s="163"/>
      <c r="HG18" s="101"/>
    </row>
    <row ht="24.0" customHeight="1" x14ac:dyDescent="0.15" r="19" spans="1:215">
      <c r="A19" s="140" t="s">
        <v>26</v>
      </c>
      <c r="B19" s="118">
        <f>SUM(B20:B27)</f>
        <v>137606.571428571</v>
      </c>
      <c r="C19" s="118">
        <f>SUM(C20:C27)</f>
        <v>172802</v>
      </c>
      <c r="D19" s="118">
        <f>SUM(D20:D27)</f>
        <v>146600</v>
      </c>
      <c r="E19" s="118">
        <f>SUM(E20:E27)</f>
        <v>116311.1</v>
      </c>
      <c r="F19" s="118">
        <f>SUM(F20:F27)</f>
        <v>119621</v>
      </c>
      <c r="G19" s="118">
        <f>SUM(G20:G27)</f>
        <v>116279</v>
      </c>
      <c r="H19" s="118">
        <f>SUM(H20:H27)</f>
        <v>116279</v>
      </c>
      <c r="I19" s="118">
        <f>SUM(I20:I27)</f>
        <v>117522.1853</v>
      </c>
      <c r="J19" s="646">
        <f>IF(H19=0,100,IF(H19&gt;0,(ROUND((I19/H19-1)*100,1)),))</f>
        <v>1.1</v>
      </c>
      <c r="K19" s="163"/>
      <c r="HG19" s="101"/>
    </row>
    <row ht="24.0" customHeight="1" x14ac:dyDescent="0.15" r="20" spans="1:215">
      <c r="A20" s="140" t="s">
        <v>27</v>
      </c>
      <c r="B20" s="159">
        <v>67741.5714285714</v>
      </c>
      <c r="C20" s="700">
        <v>31934</v>
      </c>
      <c r="D20" s="159">
        <v>57743</v>
      </c>
      <c r="E20" s="689">
        <v>23676.3</v>
      </c>
      <c r="F20" s="159">
        <v>23675</v>
      </c>
      <c r="G20" s="689">
        <v>7174</v>
      </c>
      <c r="H20" s="689">
        <v>7174</v>
      </c>
      <c r="I20" s="690">
        <v>7249.7618</v>
      </c>
      <c r="J20" s="649">
        <f>IF(H20=0,100,IF(H20&gt;0,(ROUND((I20/H20-1)*100,1)),))</f>
        <v>1.1</v>
      </c>
      <c r="K20" s="163"/>
      <c r="HG20" s="101"/>
    </row>
    <row ht="24.0" customHeight="1" x14ac:dyDescent="0.15" r="21" spans="1:215">
      <c r="A21" s="140" t="s">
        <v>28</v>
      </c>
      <c r="B21" s="159">
        <v>11816</v>
      </c>
      <c r="C21" s="700">
        <v>42414</v>
      </c>
      <c r="D21" s="159">
        <v>13200</v>
      </c>
      <c r="E21" s="689">
        <v>30050</v>
      </c>
      <c r="F21" s="159">
        <v>33362</v>
      </c>
      <c r="G21" s="689">
        <v>34579</v>
      </c>
      <c r="H21" s="689">
        <v>34579</v>
      </c>
      <c r="I21" s="690">
        <f>34948.9953+30</f>
        <v>34978.9953</v>
      </c>
      <c r="J21" s="649">
        <f>IF(H21=0,100,IF(H21&gt;0,(ROUND((I21/H21-1)*100,1)),))</f>
        <v>1.2</v>
      </c>
      <c r="K21" s="163"/>
      <c r="HG21" s="101"/>
    </row>
    <row ht="24.0" customHeight="1" x14ac:dyDescent="0.15" r="22" spans="1:215">
      <c r="A22" s="140" t="s">
        <v>29</v>
      </c>
      <c r="B22" s="159">
        <v>3139</v>
      </c>
      <c r="C22" s="700">
        <v>4270</v>
      </c>
      <c r="D22" s="159">
        <v>4500</v>
      </c>
      <c r="E22" s="689">
        <v>3621</v>
      </c>
      <c r="F22" s="159">
        <v>3621</v>
      </c>
      <c r="G22" s="689">
        <v>2171</v>
      </c>
      <c r="H22" s="689">
        <v>2171</v>
      </c>
      <c r="I22" s="690">
        <f>2194.2297+10</f>
        <v>2204.2297</v>
      </c>
      <c r="J22" s="649">
        <f>IF(H22=0,100,IF(H22&gt;0,(ROUND((I22/H22-1)*100,1)),))</f>
        <v>1.5</v>
      </c>
      <c r="K22" s="163"/>
      <c r="HG22" s="101"/>
    </row>
    <row ht="24.0" customHeight="1" x14ac:dyDescent="0.15" r="23" spans="1:215">
      <c r="A23" s="140" t="s">
        <v>30</v>
      </c>
      <c r="B23" s="159"/>
      <c r="C23" s="700"/>
      <c r="D23" s="159"/>
      <c r="E23" s="689"/>
      <c r="F23" s="159"/>
      <c r="G23" s="689">
        <v>27000</v>
      </c>
      <c r="H23" s="689">
        <v>27000</v>
      </c>
      <c r="I23" s="690">
        <f>27288.9-20</f>
        <v>27268.9</v>
      </c>
      <c r="J23" s="649">
        <f>IF(H23=0,100,IF(H23&gt;0,(ROUND((I23/H23-1)*100,1)),))</f>
        <v>1</v>
      </c>
      <c r="K23" s="163"/>
      <c r="HG23" s="101"/>
    </row>
    <row ht="24.0" customHeight="1" x14ac:dyDescent="0.15" r="24" spans="1:215">
      <c r="A24" s="140" t="s">
        <v>31</v>
      </c>
      <c r="B24" s="159">
        <v>52397</v>
      </c>
      <c r="C24" s="700">
        <v>91235</v>
      </c>
      <c r="D24" s="159">
        <v>67657</v>
      </c>
      <c r="E24" s="689">
        <v>55909</v>
      </c>
      <c r="F24" s="159">
        <v>55909</v>
      </c>
      <c r="G24" s="689">
        <v>44208</v>
      </c>
      <c r="H24" s="689">
        <v>44208</v>
      </c>
      <c r="I24" s="690">
        <f>44681.0256-20</f>
        <v>44661.0256</v>
      </c>
      <c r="J24" s="649">
        <f>IF(H24=0,100,IF(H24&gt;0,(ROUND((I24/H24-1)*100,1)),))</f>
        <v>1</v>
      </c>
      <c r="K24" s="163"/>
      <c r="HG24" s="101"/>
    </row>
    <row ht="20.1" customHeight="1" hidden="1" x14ac:dyDescent="0.15" r="25" spans="1:215">
      <c r="A25" s="140" t="s">
        <v>32</v>
      </c>
      <c r="B25" s="159"/>
      <c r="C25" s="700"/>
      <c r="D25" s="159"/>
      <c r="E25" s="159"/>
      <c r="F25" s="159"/>
      <c r="G25" s="689"/>
      <c r="H25" s="689"/>
      <c r="I25" s="690"/>
      <c r="J25" s="649">
        <f>IF(H25=0,100,IF(H25&gt;0,(ROUND((I25/H25-1)*100,1)),))</f>
        <v>100</v>
      </c>
      <c r="K25" s="163"/>
      <c r="HG25" s="101"/>
    </row>
    <row ht="24.0" customHeight="1" x14ac:dyDescent="0.15" r="26" spans="1:215">
      <c r="A26" s="140" t="s">
        <v>33</v>
      </c>
      <c r="B26" s="159">
        <v>513</v>
      </c>
      <c r="C26" s="700">
        <v>58</v>
      </c>
      <c r="D26" s="159">
        <v>500</v>
      </c>
      <c r="E26" s="160">
        <v>524</v>
      </c>
      <c r="F26" s="160">
        <v>524</v>
      </c>
      <c r="G26" s="689">
        <v>397</v>
      </c>
      <c r="H26" s="689">
        <v>397</v>
      </c>
      <c r="I26" s="690">
        <v>401.2479</v>
      </c>
      <c r="J26" s="649">
        <f>IF(H26=0,100,IF(H26&gt;0,(ROUND((I26/H26-1)*100,1)),))</f>
        <v>1.1</v>
      </c>
      <c r="K26" s="163"/>
      <c r="HG26" s="101"/>
    </row>
    <row ht="24.0" customHeight="1" x14ac:dyDescent="0.15" r="27" spans="1:215">
      <c r="A27" s="140" t="s">
        <v>34</v>
      </c>
      <c r="B27" s="159">
        <v>2000</v>
      </c>
      <c r="C27" s="700">
        <v>2891</v>
      </c>
      <c r="D27" s="159">
        <v>3000</v>
      </c>
      <c r="E27" s="160">
        <v>2530.8</v>
      </c>
      <c r="F27" s="158">
        <v>2530</v>
      </c>
      <c r="G27" s="689">
        <v>750</v>
      </c>
      <c r="H27" s="689">
        <v>750</v>
      </c>
      <c r="I27" s="690">
        <v>758.025</v>
      </c>
      <c r="J27" s="649">
        <f>IF(H27=0,100,IF(H27&gt;0,(ROUND((I27/H27-1)*100,1)),))</f>
        <v>1.1</v>
      </c>
      <c r="K27" s="163"/>
      <c r="HG27" s="101"/>
    </row>
    <row ht="24.0" customHeight="1" x14ac:dyDescent="0.15" r="28" spans="1:215">
      <c r="A28" s="73" t="s">
        <v>35</v>
      </c>
      <c r="B28" s="118">
        <f>B5+B19</f>
        <v>431999.671428571</v>
      </c>
      <c r="C28" s="118">
        <f>C5+C19</f>
        <v>469087</v>
      </c>
      <c r="D28" s="144">
        <v>475600</v>
      </c>
      <c r="E28" s="118">
        <f>E5+E19</f>
        <v>193591.3</v>
      </c>
      <c r="F28" s="118">
        <f>F5+F19</f>
        <v>206175</v>
      </c>
      <c r="G28" s="118">
        <f>G5+G19</f>
        <v>196704</v>
      </c>
      <c r="H28" s="118">
        <f>H5+H19</f>
        <v>194359</v>
      </c>
      <c r="I28" s="118">
        <f>I5+I19</f>
        <v>204075.7568</v>
      </c>
      <c r="J28" s="646">
        <f>IF(H28=0,100,IF(H28&gt;0,(ROUND((I28/H28-1)*100,1)),))</f>
        <v>5</v>
      </c>
      <c r="K28" s="163"/>
      <c r="HG28" s="101"/>
    </row>
    <row ht="24.0" customHeight="1" x14ac:dyDescent="0.15" r="29" spans="7:7">
      <c r="G29" s="161"/>
    </row>
    <row ht="24.0" customHeight="1" x14ac:dyDescent="0.15" r="31" spans="7:7">
      <c r="G31" s="100"/>
    </row>
    <row ht="24.0" customHeight="1" x14ac:dyDescent="0.15" r="33" spans="7:7">
      <c r="G33" s="100"/>
    </row>
  </sheetData>
  <mergeCells count="1">
    <mergeCell ref="A2:J2"/>
  </mergeCells>
  <phoneticPr fontId="0" type="noConversion"/>
  <printOptions horizontalCentered="1"/>
  <pageMargins left="0.5499999823532705" right="0.5499999823532705" top="0.5902777975938452" bottom="0.5902777975938452" header="0.511111096134336" footer="0.511111096134336"/>
  <pageSetup paperSize="9"/>
  <extLst>
    <ext uri="{2D9387EB-5337-4D45-933B-B4D357D02E09}">
      <gutter val="0.0" pos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  <outlinePr showOutlineSymbols="1"/>
    <pageSetUpPr fitToPage="1"/>
  </sheetPr>
  <dimension ref="A1:HP36"/>
  <sheetViews>
    <sheetView zoomScale="85" zoomScaleNormal="85" topLeftCell="A1" workbookViewId="0">
      <selection activeCell="A1" activeCellId="0" sqref="A1:XFD1048576"/>
    </sheetView>
  </sheetViews>
  <sheetFormatPr defaultRowHeight="24.0" customHeight="1" defaultColWidth="9.0" x14ac:dyDescent="0.15"/>
  <cols>
    <col min="1" max="1" width="31.75" customWidth="1" style="101"/>
    <col min="2" max="2" width="15.25" customWidth="1" style="136" hidden="1"/>
    <col min="3" max="3" width="14.25" customWidth="1" style="136" hidden="1"/>
    <col min="4" max="6" width="15.875" customWidth="1" style="136" hidden="1"/>
    <col min="7" max="7" width="15.875" customWidth="1" style="136"/>
    <col min="8" max="8" width="17.75" customWidth="1" style="87"/>
    <col min="9" max="9" width="19.5" customWidth="1" style="101" hidden="1"/>
    <col min="10" max="12" width="9.0" style="101" hidden="1"/>
    <col min="13" max="13" width="29.125" customWidth="1" style="101" hidden="1"/>
    <col min="14" max="14" width="14.625" customWidth="1" style="101" hidden="1"/>
    <col min="15" max="17" width="9.0" style="101" hidden="1"/>
    <col min="18" max="18" width="18.375" customWidth="1" style="101" hidden="1"/>
    <col min="19" max="22" width="9.0" style="101" hidden="1"/>
    <col min="23" max="23" width="23.75" customWidth="1" style="101" hidden="1"/>
    <col min="24" max="24" width="9.0" style="101" hidden="1"/>
    <col min="25" max="25" width="30.375" customWidth="1" style="101" hidden="1"/>
    <col min="26" max="28" width="9.0" style="101" hidden="1"/>
    <col min="29" max="29" width="7.625" customWidth="1" style="101" hidden="1"/>
    <col min="30" max="30" width="28.375" customWidth="1" style="101" hidden="1"/>
    <col min="31" max="224" width="9.0" style="101"/>
  </cols>
  <sheetData>
    <row ht="14.25" x14ac:dyDescent="0.15" r="1" spans="1:1">
      <c r="A1" s="102" t="s">
        <v>36</v>
      </c>
    </row>
    <row ht="24.0" customHeight="1" x14ac:dyDescent="0.15" r="2" spans="1:9">
      <c r="A2" s="527" t="s">
        <v>37</v>
      </c>
      <c r="B2" s="527"/>
      <c r="C2" s="527"/>
      <c r="D2" s="527"/>
      <c r="E2" s="527"/>
      <c r="F2" s="527"/>
      <c r="G2" s="527"/>
      <c r="H2" s="527"/>
      <c r="I2" s="527"/>
    </row>
    <row ht="22.5" x14ac:dyDescent="0.15" r="3" spans="1:8">
      <c r="A3" s="137"/>
      <c r="B3" s="138"/>
      <c r="C3" s="138"/>
      <c r="H3" s="139" t="s">
        <v>2</v>
      </c>
    </row>
    <row ht="31.5" customHeight="1" x14ac:dyDescent="0.15" r="4" spans="1:30">
      <c r="A4" s="644" t="s">
        <v>3</v>
      </c>
      <c r="B4" s="653" t="s">
        <v>4</v>
      </c>
      <c r="C4" s="653" t="s">
        <v>5</v>
      </c>
      <c r="D4" s="644" t="s">
        <v>6</v>
      </c>
      <c r="E4" s="644" t="s">
        <v>8</v>
      </c>
      <c r="F4" s="644" t="s">
        <v>38</v>
      </c>
      <c r="G4" s="644" t="s">
        <v>10</v>
      </c>
      <c r="H4" s="644" t="s">
        <v>11</v>
      </c>
      <c r="I4" s="114" t="s">
        <v>39</v>
      </c>
      <c r="J4" s="148"/>
      <c r="K4" s="148"/>
      <c r="L4" s="148"/>
      <c r="M4" s="148"/>
      <c r="N4" s="148"/>
      <c r="O4" s="148"/>
      <c r="P4" s="148"/>
      <c r="Q4" s="148"/>
      <c r="R4" s="148"/>
      <c r="S4" s="148" t="s">
        <v>40</v>
      </c>
      <c r="T4" s="148"/>
      <c r="U4" s="148"/>
      <c r="V4" s="148"/>
      <c r="W4" s="73" t="s">
        <v>41</v>
      </c>
      <c r="X4" s="149"/>
      <c r="Y4" s="149"/>
      <c r="Z4" s="149"/>
      <c r="AA4" s="149"/>
      <c r="AB4" s="149"/>
      <c r="AC4" s="149"/>
      <c r="AD4" s="644" t="s">
        <v>41</v>
      </c>
    </row>
    <row ht="24.0" customHeight="1" x14ac:dyDescent="0.15" r="5" spans="1:30">
      <c r="A5" s="140" t="s">
        <v>42</v>
      </c>
      <c r="B5" s="141">
        <v>65895.469974</v>
      </c>
      <c r="C5" s="142">
        <v>71795</v>
      </c>
      <c r="D5" s="695">
        <v>70024.406994</v>
      </c>
      <c r="E5" s="695">
        <v>53056.408447</v>
      </c>
      <c r="F5" s="698">
        <v>45717</v>
      </c>
      <c r="G5" s="695">
        <v>45083</v>
      </c>
      <c r="H5" s="57">
        <f>IF(G5&gt;0,ROUND((G5/E5-1)*100,1),)</f>
        <v>-15</v>
      </c>
      <c r="I5" s="57">
        <f>IF(B5=0,100,IF(B5&gt;0,ROUND((D5/B5-1)*100,1),))</f>
        <v>6.3</v>
      </c>
      <c r="J5" s="149">
        <v>201</v>
      </c>
      <c r="K5" s="149">
        <f>VLOOKUP(J5,Q:S,3,FALSE)</f>
        <v>1190.628892</v>
      </c>
      <c r="L5" s="150">
        <f>D5-K5</f>
        <v>68833.778102</v>
      </c>
      <c r="M5" s="149">
        <v>70024.406994</v>
      </c>
      <c r="N5" s="149">
        <f>M5/C5*100-100</f>
        <v>-2.46617871160943</v>
      </c>
      <c r="O5" s="149"/>
      <c r="P5" s="149"/>
      <c r="Q5" s="149">
        <v>201</v>
      </c>
      <c r="R5" s="149" t="s">
        <v>43</v>
      </c>
      <c r="S5" s="149">
        <v>1190.628892</v>
      </c>
      <c r="T5" s="149"/>
      <c r="U5" s="149"/>
      <c r="V5" s="149"/>
      <c r="W5" s="149"/>
      <c r="X5" s="149" t="s">
        <v>44</v>
      </c>
      <c r="Y5" s="149" t="s">
        <v>43</v>
      </c>
      <c r="Z5" s="149">
        <v>53056.408447</v>
      </c>
      <c r="AA5" s="150">
        <f>Z5-D5</f>
        <v>-16967.998547</v>
      </c>
      <c r="AB5" s="149"/>
      <c r="AC5" s="149"/>
      <c r="AD5" s="153" t="s">
        <v>45</v>
      </c>
    </row>
    <row ht="24.0" customHeight="1" x14ac:dyDescent="0.15" r="6" spans="1:30">
      <c r="A6" s="140" t="s">
        <v>46</v>
      </c>
      <c r="B6" s="141"/>
      <c r="C6" s="142">
        <v>233.47</v>
      </c>
      <c r="D6" s="113">
        <v>0</v>
      </c>
      <c r="E6" s="113">
        <v>259.195418</v>
      </c>
      <c r="F6" s="698">
        <v>592</v>
      </c>
      <c r="G6" s="698">
        <v>151</v>
      </c>
      <c r="H6" s="57">
        <f>IF(G6&gt;0,ROUND((G6/E6-1)*100,1),)</f>
        <v>-41.7</v>
      </c>
      <c r="I6" s="57"/>
      <c r="J6" s="149">
        <v>203</v>
      </c>
      <c r="K6" s="149">
        <f>VLOOKUP(J6,Q:S,3,FALSE)</f>
        <v>0</v>
      </c>
      <c r="L6" s="150">
        <f>D6-K6</f>
        <v>0</v>
      </c>
      <c r="M6" s="149"/>
      <c r="N6" s="149">
        <f>M12/C6*100-100</f>
        <v>22134.101789095</v>
      </c>
      <c r="O6" s="149"/>
      <c r="P6" s="149"/>
      <c r="Q6" s="149">
        <v>202</v>
      </c>
      <c r="R6" s="149" t="s">
        <v>47</v>
      </c>
      <c r="S6" s="149">
        <v>0</v>
      </c>
      <c r="T6" s="149"/>
      <c r="U6" s="149"/>
      <c r="V6" s="149"/>
      <c r="W6" s="149"/>
      <c r="X6" s="149" t="s">
        <v>48</v>
      </c>
      <c r="Y6" s="149" t="s">
        <v>49</v>
      </c>
      <c r="Z6" s="149">
        <v>259.195418</v>
      </c>
      <c r="AA6" s="150">
        <f>Z6-D6</f>
        <v>259.195418</v>
      </c>
      <c r="AB6" s="149"/>
      <c r="AC6" s="149"/>
      <c r="AD6" s="149"/>
    </row>
    <row ht="24.0" customHeight="1" x14ac:dyDescent="0.15" r="7" spans="1:30">
      <c r="A7" s="140" t="s">
        <v>50</v>
      </c>
      <c r="B7" s="141">
        <v>12553.255611</v>
      </c>
      <c r="C7" s="142">
        <v>14678.760571</v>
      </c>
      <c r="D7" s="695">
        <v>7560.784837</v>
      </c>
      <c r="E7" s="695">
        <v>6461.681363</v>
      </c>
      <c r="F7" s="698">
        <v>5291</v>
      </c>
      <c r="G7" s="698">
        <v>6396</v>
      </c>
      <c r="H7" s="57">
        <f>IF(G7&gt;0,ROUND((G7/E7-1)*100,1),)</f>
        <v>-1</v>
      </c>
      <c r="I7" s="57">
        <f>IF(B7=0,100,IF(B7&gt;0,ROUND((D7/B7-1)*100,1),))</f>
        <v>-39.8</v>
      </c>
      <c r="J7" s="149">
        <v>204</v>
      </c>
      <c r="K7" s="149">
        <f>VLOOKUP(J7,Q:S,3,FALSE)</f>
        <v>174.123314</v>
      </c>
      <c r="L7" s="150">
        <f>D7-K7</f>
        <v>7386.661523</v>
      </c>
      <c r="M7" s="149">
        <v>7560.784837</v>
      </c>
      <c r="N7" s="149">
        <f>M13/C7*100-100</f>
        <v>67.6829372680692</v>
      </c>
      <c r="O7" s="149"/>
      <c r="P7" s="149"/>
      <c r="Q7" s="149">
        <v>203</v>
      </c>
      <c r="R7" s="149" t="s">
        <v>49</v>
      </c>
      <c r="S7" s="149">
        <v>0</v>
      </c>
      <c r="T7" s="149"/>
      <c r="U7" s="149"/>
      <c r="V7" s="149"/>
      <c r="W7" s="149"/>
      <c r="X7" s="149" t="s">
        <v>51</v>
      </c>
      <c r="Y7" s="149" t="s">
        <v>52</v>
      </c>
      <c r="Z7" s="149">
        <v>6461.681363</v>
      </c>
      <c r="AA7" s="150">
        <f>Z7-D7</f>
        <v>-1099.103474</v>
      </c>
      <c r="AB7" s="149"/>
      <c r="AC7" s="149"/>
      <c r="AD7" s="149" t="s">
        <v>53</v>
      </c>
    </row>
    <row ht="24.0" customHeight="1" x14ac:dyDescent="0.15" r="8" spans="1:30">
      <c r="A8" s="140" t="s">
        <v>54</v>
      </c>
      <c r="B8" s="141">
        <v>162668.91329</v>
      </c>
      <c r="C8" s="142">
        <v>147049.560729</v>
      </c>
      <c r="D8" s="695">
        <f>163858.45701+549</f>
        <v>164407.45701</v>
      </c>
      <c r="E8" s="695">
        <v>167861.797003</v>
      </c>
      <c r="F8" s="698">
        <v>179995</v>
      </c>
      <c r="G8" s="698">
        <v>171975</v>
      </c>
      <c r="H8" s="57">
        <f>IF(G8&gt;0,ROUND((G8/E8-1)*100,1),)</f>
        <v>2.5</v>
      </c>
      <c r="I8" s="57">
        <f>IF(B8=0,100,IF(B8&gt;0,ROUND((D8/B8-1)*100,1),))</f>
        <v>1.1</v>
      </c>
      <c r="J8" s="149">
        <v>205</v>
      </c>
      <c r="K8" s="149">
        <f>VLOOKUP(J8,Q:S,3,FALSE)</f>
        <v>3738.684952</v>
      </c>
      <c r="L8" s="150">
        <f>D8-K8</f>
        <v>160668.772058</v>
      </c>
      <c r="M8" s="149">
        <v>163858.45701</v>
      </c>
      <c r="N8" s="149">
        <f>M14/C8*100-100</f>
        <v>-71.4688052490551</v>
      </c>
      <c r="O8" s="149">
        <v>286</v>
      </c>
      <c r="P8" s="149"/>
      <c r="Q8" s="149">
        <v>204</v>
      </c>
      <c r="R8" s="149" t="s">
        <v>52</v>
      </c>
      <c r="S8" s="149">
        <v>174.123314</v>
      </c>
      <c r="T8" s="149"/>
      <c r="U8" s="149"/>
      <c r="V8" s="149"/>
      <c r="W8" s="149"/>
      <c r="X8" s="149" t="s">
        <v>55</v>
      </c>
      <c r="Y8" s="149" t="s">
        <v>56</v>
      </c>
      <c r="Z8" s="149">
        <v>167861.797003</v>
      </c>
      <c r="AA8" s="150">
        <f>Z8-D8</f>
        <v>3454.339993</v>
      </c>
      <c r="AB8" s="149"/>
      <c r="AC8" s="149"/>
      <c r="AD8" s="149"/>
    </row>
    <row ht="24.0" customHeight="1" x14ac:dyDescent="0.15" r="9" spans="1:30">
      <c r="A9" s="140" t="s">
        <v>57</v>
      </c>
      <c r="B9" s="141">
        <v>428.84</v>
      </c>
      <c r="C9" s="142">
        <v>10529.336555</v>
      </c>
      <c r="D9" s="695">
        <v>599.112856</v>
      </c>
      <c r="E9" s="695">
        <v>1268.770575</v>
      </c>
      <c r="F9" s="698">
        <v>1293</v>
      </c>
      <c r="G9" s="698">
        <v>1587</v>
      </c>
      <c r="H9" s="57">
        <f>IF(G9&gt;0,ROUND((G9/E9-1)*100,1),)</f>
        <v>25.1</v>
      </c>
      <c r="I9" s="57">
        <f>IF(B9=0,100,IF(B9&gt;0,ROUND((D9/B9-1)*100,1),))</f>
        <v>39.7</v>
      </c>
      <c r="J9" s="149">
        <v>206</v>
      </c>
      <c r="K9" s="149">
        <f>VLOOKUP(J9,Q:S,3,FALSE)</f>
        <v>387.4</v>
      </c>
      <c r="L9" s="150">
        <f>D9-K9</f>
        <v>211.712856</v>
      </c>
      <c r="M9" s="149">
        <v>599.112856</v>
      </c>
      <c r="N9" s="149">
        <f>M15/C9*100-100</f>
        <v>213.342302011734</v>
      </c>
      <c r="O9" s="149"/>
      <c r="P9" s="149"/>
      <c r="Q9" s="149">
        <v>205</v>
      </c>
      <c r="R9" s="149" t="s">
        <v>56</v>
      </c>
      <c r="S9" s="149">
        <v>3738.684952</v>
      </c>
      <c r="T9" s="149"/>
      <c r="U9" s="149"/>
      <c r="V9" s="149"/>
      <c r="W9" s="149" t="s">
        <v>58</v>
      </c>
      <c r="X9" s="149" t="s">
        <v>59</v>
      </c>
      <c r="Y9" s="149" t="s">
        <v>60</v>
      </c>
      <c r="Z9" s="149">
        <v>1268.770575</v>
      </c>
      <c r="AA9" s="150">
        <f>Z9-D9</f>
        <v>669.657719</v>
      </c>
      <c r="AB9" s="149"/>
      <c r="AC9" s="149"/>
      <c r="AD9" s="149" t="s">
        <v>61</v>
      </c>
    </row>
    <row ht="24.0" customHeight="1" x14ac:dyDescent="0.15" r="10" spans="1:30">
      <c r="A10" s="140" t="s">
        <v>62</v>
      </c>
      <c r="B10" s="141">
        <v>3180.125966</v>
      </c>
      <c r="C10" s="142">
        <v>3859.485571</v>
      </c>
      <c r="D10" s="695">
        <v>2949.523818</v>
      </c>
      <c r="E10" s="695">
        <v>3163.964265</v>
      </c>
      <c r="F10" s="698">
        <v>2830</v>
      </c>
      <c r="G10" s="698">
        <v>3597</v>
      </c>
      <c r="H10" s="57">
        <f>IF(G10&gt;0,ROUND((G10/E10-1)*100,1),)</f>
        <v>13.7</v>
      </c>
      <c r="I10" s="57">
        <f>IF(B10=0,100,IF(B10&gt;0,ROUND((D10/B10-1)*100,1),))</f>
        <v>-7.3</v>
      </c>
      <c r="J10" s="149">
        <v>207</v>
      </c>
      <c r="K10" s="149">
        <f>VLOOKUP(J10,Q:S,3,FALSE)</f>
        <v>120.976698</v>
      </c>
      <c r="L10" s="150">
        <f>D10-K10</f>
        <v>2828.54712</v>
      </c>
      <c r="M10" s="149">
        <v>2949.523818</v>
      </c>
      <c r="N10" s="149">
        <f>M16/C10*100-100</f>
        <v>19.8462782645288</v>
      </c>
      <c r="O10" s="149"/>
      <c r="P10" s="149"/>
      <c r="Q10" s="149">
        <v>206</v>
      </c>
      <c r="R10" s="149" t="s">
        <v>60</v>
      </c>
      <c r="S10" s="149">
        <v>387.4</v>
      </c>
      <c r="T10" s="149"/>
      <c r="U10" s="149"/>
      <c r="V10" s="149"/>
      <c r="W10" s="149"/>
      <c r="X10" s="149" t="s">
        <v>63</v>
      </c>
      <c r="Y10" s="149" t="s">
        <v>64</v>
      </c>
      <c r="Z10" s="149">
        <v>3163.964265</v>
      </c>
      <c r="AA10" s="150">
        <f>Z10-D10</f>
        <v>214.440447</v>
      </c>
      <c r="AB10" s="149"/>
      <c r="AC10" s="149"/>
      <c r="AD10" s="149"/>
    </row>
    <row ht="24.0" customHeight="1" x14ac:dyDescent="0.15" r="11" spans="1:30">
      <c r="A11" s="140" t="s">
        <v>65</v>
      </c>
      <c r="B11" s="141">
        <v>89534.402787</v>
      </c>
      <c r="C11" s="142">
        <v>110952.150716</v>
      </c>
      <c r="D11" s="695">
        <v>93001.424279</v>
      </c>
      <c r="E11" s="695">
        <v>107654.798515</v>
      </c>
      <c r="F11" s="698">
        <v>82571</v>
      </c>
      <c r="G11" s="698">
        <v>129196</v>
      </c>
      <c r="H11" s="57">
        <f>IF(G11&gt;0,ROUND((G11/E11-1)*100,1),)</f>
        <v>20</v>
      </c>
      <c r="I11" s="57">
        <f>IF(B11=0,100,IF(B11&gt;0,ROUND((D11/B11-1)*100,1),))</f>
        <v>3.9</v>
      </c>
      <c r="J11" s="149">
        <v>208</v>
      </c>
      <c r="K11" s="149">
        <f>VLOOKUP(J11,Q:S,3,FALSE)</f>
        <v>1596.21909</v>
      </c>
      <c r="L11" s="150">
        <f>D11-K11</f>
        <v>91405.205189</v>
      </c>
      <c r="M11" s="149">
        <v>93001.424279</v>
      </c>
      <c r="N11" s="149">
        <f>M17/C11*100-100</f>
        <v>-98.4014102515777</v>
      </c>
      <c r="O11" s="149"/>
      <c r="P11" s="149"/>
      <c r="Q11" s="149">
        <v>207</v>
      </c>
      <c r="R11" s="149" t="s">
        <v>64</v>
      </c>
      <c r="S11" s="149">
        <v>120.976698</v>
      </c>
      <c r="T11" s="149"/>
      <c r="U11" s="149"/>
      <c r="V11" s="149"/>
      <c r="W11" s="149"/>
      <c r="X11" s="149" t="s">
        <v>66</v>
      </c>
      <c r="Y11" s="149" t="s">
        <v>67</v>
      </c>
      <c r="Z11" s="149">
        <v>107654.798515</v>
      </c>
      <c r="AA11" s="150">
        <f>Z11-D11</f>
        <v>14653.374236</v>
      </c>
      <c r="AB11" s="149"/>
      <c r="AC11" s="149"/>
      <c r="AD11" s="149"/>
    </row>
    <row ht="24.0" customHeight="1" x14ac:dyDescent="0.15" r="12" spans="1:30">
      <c r="A12" s="140" t="s">
        <v>68</v>
      </c>
      <c r="B12" s="141">
        <v>56142.710895</v>
      </c>
      <c r="C12" s="142">
        <v>61492.75493</v>
      </c>
      <c r="D12" s="695">
        <v>51909.957447</v>
      </c>
      <c r="E12" s="695">
        <v>38941.158241</v>
      </c>
      <c r="F12" s="698">
        <v>33351</v>
      </c>
      <c r="G12" s="698">
        <v>46112</v>
      </c>
      <c r="H12" s="57">
        <f>IF(G12&gt;0,ROUND((G12/E12-1)*100,1),)</f>
        <v>18.4</v>
      </c>
      <c r="I12" s="57">
        <f>IF(B12=0,100,IF(B12&gt;0,ROUND((D12/B12-1)*100,1),))</f>
        <v>-7.5</v>
      </c>
      <c r="J12" s="149">
        <v>210</v>
      </c>
      <c r="K12" s="149">
        <f>VLOOKUP(J12,Q:S,3,FALSE)</f>
        <v>521.857009</v>
      </c>
      <c r="L12" s="150">
        <f>D12-K12</f>
        <v>51388.100438</v>
      </c>
      <c r="M12" s="149">
        <v>51909.957447</v>
      </c>
      <c r="N12" s="149">
        <f>M18/C12*100-100</f>
        <v>-98.2725812037382</v>
      </c>
      <c r="O12" s="149"/>
      <c r="P12" s="149"/>
      <c r="Q12" s="149">
        <v>208</v>
      </c>
      <c r="R12" s="149" t="s">
        <v>67</v>
      </c>
      <c r="S12" s="149">
        <v>1596.21909</v>
      </c>
      <c r="T12" s="149"/>
      <c r="U12" s="149"/>
      <c r="V12" s="149"/>
      <c r="W12" s="149"/>
      <c r="X12" s="149" t="s">
        <v>69</v>
      </c>
      <c r="Y12" s="149" t="s">
        <v>70</v>
      </c>
      <c r="Z12" s="149">
        <v>38941.158241</v>
      </c>
      <c r="AA12" s="150">
        <f>Z12-D12</f>
        <v>-12968.799206</v>
      </c>
      <c r="AB12" s="149"/>
      <c r="AC12" s="149"/>
      <c r="AD12" s="149"/>
    </row>
    <row ht="24.0" customHeight="1" x14ac:dyDescent="0.15" r="13" spans="1:30">
      <c r="A13" s="140" t="s">
        <v>71</v>
      </c>
      <c r="B13" s="141">
        <v>23210.702179</v>
      </c>
      <c r="C13" s="142">
        <v>18491.279869</v>
      </c>
      <c r="D13" s="695">
        <v>24613.77688</v>
      </c>
      <c r="E13" s="695">
        <v>18500.316233</v>
      </c>
      <c r="F13" s="698">
        <v>15344</v>
      </c>
      <c r="G13" s="698">
        <v>11162</v>
      </c>
      <c r="H13" s="57">
        <f>IF(G13&gt;0,ROUND((G13/E13-1)*100,1),)</f>
        <v>-39.7</v>
      </c>
      <c r="I13" s="57">
        <f>IF(B13=0,100,IF(B13&gt;0,ROUND((D13/B13-1)*100,1),))</f>
        <v>6</v>
      </c>
      <c r="J13" s="149">
        <v>211</v>
      </c>
      <c r="K13" s="149">
        <f>VLOOKUP(J13,Q:S,3,FALSE)</f>
        <v>3616.52</v>
      </c>
      <c r="L13" s="150">
        <f>D13-K13</f>
        <v>20997.25688</v>
      </c>
      <c r="M13" s="149">
        <v>24613.77688</v>
      </c>
      <c r="N13" s="149">
        <f>M19/C13*100-100</f>
        <v>-87.550083686422</v>
      </c>
      <c r="O13" s="149"/>
      <c r="P13" s="149"/>
      <c r="Q13" s="149">
        <v>209</v>
      </c>
      <c r="R13" s="149" t="s">
        <v>72</v>
      </c>
      <c r="S13" s="149">
        <v>0</v>
      </c>
      <c r="T13" s="149"/>
      <c r="U13" s="149"/>
      <c r="V13" s="149"/>
      <c r="W13" s="149"/>
      <c r="X13" s="149" t="s">
        <v>73</v>
      </c>
      <c r="Y13" s="149" t="s">
        <v>74</v>
      </c>
      <c r="Z13" s="149">
        <v>18500.316233</v>
      </c>
      <c r="AA13" s="150">
        <f>Z13-D13</f>
        <v>-6113.460647</v>
      </c>
      <c r="AB13" s="149"/>
      <c r="AC13" s="149"/>
      <c r="AD13" s="149" t="s">
        <v>75</v>
      </c>
    </row>
    <row ht="24.0" customHeight="1" x14ac:dyDescent="0.15" r="14" spans="1:30">
      <c r="A14" s="140" t="s">
        <v>76</v>
      </c>
      <c r="B14" s="141">
        <v>19090.256103</v>
      </c>
      <c r="C14" s="142">
        <v>64876</v>
      </c>
      <c r="D14" s="695">
        <v>41954.996552</v>
      </c>
      <c r="E14" s="695">
        <v>32061.375052</v>
      </c>
      <c r="F14" s="698">
        <v>38861</v>
      </c>
      <c r="G14" s="698">
        <v>31534</v>
      </c>
      <c r="H14" s="57">
        <f>IF(G14&gt;0,ROUND((G14/E14-1)*100,1),)</f>
        <v>-1.6</v>
      </c>
      <c r="I14" s="57">
        <f>IF(B14=0,100,IF(B14&gt;0,ROUND((D14/B14-1)*100,1),))</f>
        <v>119.8</v>
      </c>
      <c r="J14" s="149">
        <v>212</v>
      </c>
      <c r="K14" s="149">
        <f>VLOOKUP(J14,Q:S,3,FALSE)</f>
        <v>219.5362</v>
      </c>
      <c r="L14" s="150">
        <f>D14-K14</f>
        <v>41735.460352</v>
      </c>
      <c r="M14" s="149">
        <v>41954.996552</v>
      </c>
      <c r="N14" s="149">
        <f>M20/C14*100-100</f>
        <v>-95.9323941056785</v>
      </c>
      <c r="O14" s="149"/>
      <c r="P14" s="149"/>
      <c r="Q14" s="149">
        <v>210</v>
      </c>
      <c r="R14" s="149" t="s">
        <v>70</v>
      </c>
      <c r="S14" s="149">
        <v>521.857009</v>
      </c>
      <c r="T14" s="149"/>
      <c r="U14" s="149"/>
      <c r="V14" s="149"/>
      <c r="W14" s="149"/>
      <c r="X14" s="149" t="s">
        <v>77</v>
      </c>
      <c r="Y14" s="149" t="s">
        <v>78</v>
      </c>
      <c r="Z14" s="149">
        <v>32061.375052</v>
      </c>
      <c r="AA14" s="150">
        <f>Z14-D14</f>
        <v>-9893.6215</v>
      </c>
      <c r="AB14" s="149"/>
      <c r="AC14" s="149"/>
      <c r="AD14" s="149"/>
    </row>
    <row ht="24.0" customHeight="1" x14ac:dyDescent="0.15" r="15" spans="1:30">
      <c r="A15" s="140" t="s">
        <v>79</v>
      </c>
      <c r="B15" s="141">
        <v>43457.046424</v>
      </c>
      <c r="C15" s="142">
        <v>42402.584527</v>
      </c>
      <c r="D15" s="695">
        <v>32992.865548</v>
      </c>
      <c r="E15" s="695">
        <v>51958.361158</v>
      </c>
      <c r="F15" s="698">
        <v>54476</v>
      </c>
      <c r="G15" s="698">
        <v>81518</v>
      </c>
      <c r="H15" s="57">
        <f>IF(G15&gt;0,ROUND((G15/E15-1)*100,1),)</f>
        <v>56.9</v>
      </c>
      <c r="I15" s="57">
        <f>IF(B15=0,100,IF(B15&gt;0,ROUND((D15/B15-1)*100,1),))</f>
        <v>-24.1</v>
      </c>
      <c r="J15" s="149">
        <v>213</v>
      </c>
      <c r="K15" s="149">
        <f>VLOOKUP(J15,Q:S,3,FALSE)</f>
        <v>18631.490145</v>
      </c>
      <c r="L15" s="150">
        <f>D15-K15</f>
        <v>14361.375403</v>
      </c>
      <c r="M15" s="149">
        <v>32992.865548</v>
      </c>
      <c r="N15" s="149">
        <f>M21/C15*100-100</f>
        <v>-99.7618069720828</v>
      </c>
      <c r="O15" s="149"/>
      <c r="P15" s="149"/>
      <c r="Q15" s="149">
        <v>211</v>
      </c>
      <c r="R15" s="149" t="s">
        <v>74</v>
      </c>
      <c r="S15" s="149">
        <v>3616.52</v>
      </c>
      <c r="T15" s="149"/>
      <c r="U15" s="149"/>
      <c r="V15" s="149"/>
      <c r="W15" s="149"/>
      <c r="X15" s="149" t="s">
        <v>80</v>
      </c>
      <c r="Y15" s="149" t="s">
        <v>81</v>
      </c>
      <c r="Z15" s="149">
        <v>51958.361158</v>
      </c>
      <c r="AA15" s="150">
        <f>Z15-D15</f>
        <v>18965.49561</v>
      </c>
      <c r="AB15" s="149"/>
      <c r="AC15" s="149"/>
      <c r="AD15" s="149" t="s">
        <v>61</v>
      </c>
    </row>
    <row ht="24.0" customHeight="1" x14ac:dyDescent="0.15" r="16" spans="1:30">
      <c r="A16" s="140" t="s">
        <v>82</v>
      </c>
      <c r="B16" s="141">
        <v>11723.224857</v>
      </c>
      <c r="C16" s="142">
        <v>3233.766982</v>
      </c>
      <c r="D16" s="695">
        <v>4625.449817</v>
      </c>
      <c r="E16" s="695">
        <v>6515.687029</v>
      </c>
      <c r="F16" s="698">
        <v>8815</v>
      </c>
      <c r="G16" s="698">
        <v>14185</v>
      </c>
      <c r="H16" s="57">
        <f>IF(G16&gt;0,ROUND((G16/E16-1)*100,1),)</f>
        <v>117.7</v>
      </c>
      <c r="I16" s="57">
        <f>IF(B16=0,100,IF(B16&gt;0,ROUND((D16/B16-1)*100,1),))</f>
        <v>-60.5</v>
      </c>
      <c r="J16" s="149">
        <v>214</v>
      </c>
      <c r="K16" s="149">
        <f>VLOOKUP(J16,Q:S,3,FALSE)</f>
        <v>0</v>
      </c>
      <c r="L16" s="150">
        <f>D16-K16</f>
        <v>4625.449817</v>
      </c>
      <c r="M16" s="149">
        <v>4625.449817</v>
      </c>
      <c r="N16" s="149">
        <f>M22/C16*100-100</f>
        <v>3.21404898926016</v>
      </c>
      <c r="O16" s="149"/>
      <c r="P16" s="149"/>
      <c r="Q16" s="149">
        <v>212</v>
      </c>
      <c r="R16" s="149" t="s">
        <v>78</v>
      </c>
      <c r="S16" s="149">
        <v>219.5362</v>
      </c>
      <c r="T16" s="149"/>
      <c r="U16" s="149"/>
      <c r="V16" s="149"/>
      <c r="W16" s="149"/>
      <c r="X16" s="149" t="s">
        <v>83</v>
      </c>
      <c r="Y16" s="149" t="s">
        <v>84</v>
      </c>
      <c r="Z16" s="149">
        <v>6515.687029</v>
      </c>
      <c r="AA16" s="150">
        <f>Z16-D16</f>
        <v>1890.237212</v>
      </c>
      <c r="AB16" s="149"/>
      <c r="AC16" s="149"/>
      <c r="AD16" s="149"/>
    </row>
    <row ht="24.0" customHeight="1" x14ac:dyDescent="0.15" r="17" spans="1:30">
      <c r="A17" s="140" t="s">
        <v>85</v>
      </c>
      <c r="B17" s="141">
        <v>1026.89175</v>
      </c>
      <c r="C17" s="142">
        <v>8545.033677</v>
      </c>
      <c r="D17" s="695">
        <v>1773.669707</v>
      </c>
      <c r="E17" s="695">
        <v>90.2</v>
      </c>
      <c r="F17" s="699">
        <v>237</v>
      </c>
      <c r="G17" s="698">
        <v>1332</v>
      </c>
      <c r="H17" s="57">
        <f>IF(G17&gt;0,ROUND((G17/E17-1)*100,1),)</f>
        <v>1376.7</v>
      </c>
      <c r="I17" s="57">
        <f>IF(B17=0,100,IF(B17&gt;0,ROUND((D17/B17-1)*100,1),))</f>
        <v>72.7</v>
      </c>
      <c r="J17" s="149">
        <v>215</v>
      </c>
      <c r="K17" s="149">
        <f>VLOOKUP(J17,Q:S,3,FALSE)</f>
        <v>34.808</v>
      </c>
      <c r="L17" s="150">
        <f>D17-K17</f>
        <v>1738.861707</v>
      </c>
      <c r="M17" s="149">
        <v>1773.669707</v>
      </c>
      <c r="N17" s="149">
        <f>M23/C17*100-100</f>
        <v>40.432448292152</v>
      </c>
      <c r="O17" s="149"/>
      <c r="P17" s="149"/>
      <c r="Q17" s="149">
        <v>213</v>
      </c>
      <c r="R17" s="149" t="s">
        <v>81</v>
      </c>
      <c r="S17" s="149">
        <v>18631.490145</v>
      </c>
      <c r="T17" s="149"/>
      <c r="U17" s="149"/>
      <c r="V17" s="149"/>
      <c r="W17" s="149"/>
      <c r="X17" s="149" t="s">
        <v>86</v>
      </c>
      <c r="Y17" s="149" t="s">
        <v>87</v>
      </c>
      <c r="Z17" s="149">
        <v>90.2</v>
      </c>
      <c r="AA17" s="150">
        <f>Z17-D17</f>
        <v>-1683.469707</v>
      </c>
      <c r="AB17" s="149"/>
      <c r="AC17" s="149"/>
      <c r="AD17" s="149" t="s">
        <v>75</v>
      </c>
    </row>
    <row ht="24.0" customHeight="1" x14ac:dyDescent="0.15" r="18" spans="1:30">
      <c r="A18" s="140" t="s">
        <v>88</v>
      </c>
      <c r="B18" s="141">
        <v>1333.42377</v>
      </c>
      <c r="C18" s="142">
        <v>2292.894259</v>
      </c>
      <c r="D18" s="695">
        <v>1062.237407</v>
      </c>
      <c r="E18" s="695">
        <v>867.187429</v>
      </c>
      <c r="F18" s="698">
        <v>1065</v>
      </c>
      <c r="G18" s="698">
        <v>1101</v>
      </c>
      <c r="H18" s="57">
        <f>IF(G18&gt;0,ROUND((G18/E18-1)*100,1),)</f>
        <v>27</v>
      </c>
      <c r="I18" s="57">
        <f>IF(B18=0,100,IF(B18&gt;0,ROUND((D18/B18-1)*100,1),))</f>
        <v>-20.3</v>
      </c>
      <c r="J18" s="149">
        <v>216</v>
      </c>
      <c r="K18" s="149">
        <f>VLOOKUP(J18,Q:S,3,FALSE)</f>
        <v>41.39</v>
      </c>
      <c r="L18" s="150">
        <f>D18-K18</f>
        <v>1020.847407</v>
      </c>
      <c r="M18" s="149">
        <v>1062.237407</v>
      </c>
      <c r="N18" s="149">
        <f>M24/C18*100-100</f>
        <v>322.452974531173</v>
      </c>
      <c r="O18" s="149"/>
      <c r="P18" s="149"/>
      <c r="Q18" s="149">
        <v>214</v>
      </c>
      <c r="R18" s="149" t="s">
        <v>84</v>
      </c>
      <c r="S18" s="149">
        <v>0</v>
      </c>
      <c r="T18" s="149"/>
      <c r="U18" s="149"/>
      <c r="V18" s="149"/>
      <c r="W18" s="149"/>
      <c r="X18" s="149" t="s">
        <v>89</v>
      </c>
      <c r="Y18" s="149" t="s">
        <v>90</v>
      </c>
      <c r="Z18" s="149">
        <v>867.187429</v>
      </c>
      <c r="AA18" s="150">
        <f>Z18-D18</f>
        <v>-195.049978</v>
      </c>
      <c r="AB18" s="149"/>
      <c r="AC18" s="149"/>
      <c r="AD18" s="149"/>
    </row>
    <row ht="24.0" customHeight="1" x14ac:dyDescent="0.15" r="19" spans="1:30">
      <c r="A19" s="140" t="s">
        <v>91</v>
      </c>
      <c r="B19" s="141">
        <v>1997.061709</v>
      </c>
      <c r="C19" s="142">
        <v>398.544853</v>
      </c>
      <c r="D19" s="695">
        <v>2302.148869</v>
      </c>
      <c r="E19" s="695">
        <v>2335.858359</v>
      </c>
      <c r="F19" s="698"/>
      <c r="G19" s="698">
        <v>4581</v>
      </c>
      <c r="H19" s="57">
        <f>IF(G19&gt;0,ROUND((G19/E19-1)*100,1),)</f>
        <v>96.1</v>
      </c>
      <c r="I19" s="57">
        <f>IF(B19=0,100,IF(B19&gt;0,ROUND((D19/B19-1)*100,1),))</f>
        <v>15.3</v>
      </c>
      <c r="J19" s="149">
        <v>220</v>
      </c>
      <c r="K19" s="149">
        <f>VLOOKUP(J19,Q:S,3,FALSE)</f>
        <v>2270</v>
      </c>
      <c r="L19" s="150">
        <f>D19-K19</f>
        <v>32.1488690000001</v>
      </c>
      <c r="M19" s="149">
        <v>2302.148869</v>
      </c>
      <c r="N19" s="149">
        <f>M25/C19*100-100</f>
        <v>-100</v>
      </c>
      <c r="O19" s="149"/>
      <c r="P19" s="149"/>
      <c r="Q19" s="149">
        <v>215</v>
      </c>
      <c r="R19" s="149" t="s">
        <v>87</v>
      </c>
      <c r="S19" s="149">
        <v>34.808</v>
      </c>
      <c r="T19" s="149"/>
      <c r="U19" s="149"/>
      <c r="V19" s="149"/>
      <c r="W19" s="149"/>
      <c r="X19" s="149" t="s">
        <v>92</v>
      </c>
      <c r="Y19" s="149" t="s">
        <v>93</v>
      </c>
      <c r="Z19" s="149">
        <v>2335.858359</v>
      </c>
      <c r="AA19" s="150">
        <f>Z19-D19</f>
        <v>33.7094899999997</v>
      </c>
      <c r="AB19" s="149"/>
      <c r="AC19" s="149"/>
      <c r="AD19" s="149"/>
    </row>
    <row ht="27.95" customHeight="1" x14ac:dyDescent="0.15" r="20" spans="1:30">
      <c r="A20" s="140" t="s">
        <v>94</v>
      </c>
      <c r="B20" s="141">
        <v>0</v>
      </c>
      <c r="C20" s="142">
        <v>5000.61</v>
      </c>
      <c r="D20" s="695">
        <v>2638.9</v>
      </c>
      <c r="E20" s="695">
        <v>357.2</v>
      </c>
      <c r="F20" s="698">
        <v>1546</v>
      </c>
      <c r="G20" s="698">
        <v>13501</v>
      </c>
      <c r="H20" s="57">
        <f>IF(G20&gt;0,ROUND((G20/E20-1)*100,1),)</f>
        <v>3679.7</v>
      </c>
      <c r="I20" s="57">
        <f>IF(B20=0,100,IF(B20&gt;0,ROUND((D20/B20-1)*100,1),))</f>
        <v>100</v>
      </c>
      <c r="J20" s="149">
        <v>221</v>
      </c>
      <c r="K20" s="149">
        <f>VLOOKUP(J20,Q:S,3,FALSE)</f>
        <v>8045.35</v>
      </c>
      <c r="L20" s="150">
        <f>D20-K20</f>
        <v>-5406.45</v>
      </c>
      <c r="M20" s="149">
        <v>2638.9</v>
      </c>
      <c r="N20" s="149">
        <f>M26/C20*100-100</f>
        <v>-43.0469482723108</v>
      </c>
      <c r="O20" s="149"/>
      <c r="P20" s="149"/>
      <c r="Q20" s="149">
        <v>216</v>
      </c>
      <c r="R20" s="149" t="s">
        <v>90</v>
      </c>
      <c r="S20" s="149">
        <v>41.39</v>
      </c>
      <c r="T20" s="149"/>
      <c r="U20" s="149"/>
      <c r="V20" s="149"/>
      <c r="W20" s="149"/>
      <c r="X20" s="149" t="s">
        <v>95</v>
      </c>
      <c r="Y20" s="149" t="s">
        <v>96</v>
      </c>
      <c r="Z20" s="149">
        <v>357.2</v>
      </c>
      <c r="AA20" s="150">
        <f>Z20-D20</f>
        <v>-2281.7</v>
      </c>
      <c r="AB20" s="149"/>
      <c r="AC20" s="149"/>
      <c r="AD20" s="149" t="s">
        <v>75</v>
      </c>
    </row>
    <row ht="24.0" customHeight="1" x14ac:dyDescent="0.15" r="21" spans="1:30">
      <c r="A21" s="140" t="s">
        <v>97</v>
      </c>
      <c r="B21" s="141">
        <v>69.59</v>
      </c>
      <c r="C21" s="142">
        <v>68.52</v>
      </c>
      <c r="D21" s="695">
        <v>101</v>
      </c>
      <c r="E21" s="695"/>
      <c r="F21" s="699">
        <v>112</v>
      </c>
      <c r="G21" s="698">
        <v>10</v>
      </c>
      <c r="H21" s="57">
        <v>100</v>
      </c>
      <c r="I21" s="57">
        <f>IF(B21=0,100,IF(B21&gt;0,ROUND((D21/B21-1)*100,1),))</f>
        <v>45.1</v>
      </c>
      <c r="J21" s="149">
        <v>222</v>
      </c>
      <c r="K21" s="149">
        <f>VLOOKUP(J21,Q:S,3,FALSE)</f>
        <v>0</v>
      </c>
      <c r="L21" s="150">
        <f>D21-K21</f>
        <v>101</v>
      </c>
      <c r="M21" s="149">
        <v>101</v>
      </c>
      <c r="N21" s="149">
        <f>M27/C21*100-100</f>
        <v>4008.84413309982</v>
      </c>
      <c r="O21" s="149"/>
      <c r="P21" s="149"/>
      <c r="Q21" s="149">
        <v>217</v>
      </c>
      <c r="R21" s="149" t="s">
        <v>98</v>
      </c>
      <c r="S21" s="149">
        <v>0</v>
      </c>
      <c r="T21" s="149"/>
      <c r="U21" s="149"/>
      <c r="V21" s="149"/>
      <c r="W21" s="149"/>
      <c r="X21" s="149"/>
      <c r="Y21" s="149"/>
      <c r="Z21" s="149"/>
      <c r="AA21" s="150">
        <f>Z21-D21</f>
        <v>-101</v>
      </c>
      <c r="AB21" s="149"/>
      <c r="AC21" s="149"/>
      <c r="AD21" s="149"/>
    </row>
    <row ht="24.0" customHeight="1" x14ac:dyDescent="0.15" r="22" spans="1:30">
      <c r="A22" s="140" t="s">
        <v>99</v>
      </c>
      <c r="B22" s="141">
        <v>4114.370282</v>
      </c>
      <c r="C22" s="142">
        <v>3405.516352</v>
      </c>
      <c r="D22" s="695">
        <v>3337.701837</v>
      </c>
      <c r="E22" s="695">
        <v>3438.316273</v>
      </c>
      <c r="F22" s="698"/>
      <c r="G22" s="698">
        <v>3509</v>
      </c>
      <c r="H22" s="57">
        <f>IF(G22&gt;0,ROUND((G22/E22-1)*100,1),)</f>
        <v>2.1</v>
      </c>
      <c r="I22" s="57">
        <f>IF(B22=0,100,IF(B22&gt;0,ROUND((D22/B22-1)*100,1),))</f>
        <v>-18.9</v>
      </c>
      <c r="J22" s="149">
        <v>224</v>
      </c>
      <c r="K22" s="149">
        <f>VLOOKUP(J22,Q:S,3,FALSE)</f>
        <v>0</v>
      </c>
      <c r="L22" s="150">
        <f>D22-K22</f>
        <v>3337.701837</v>
      </c>
      <c r="M22" s="149">
        <v>3337.701837</v>
      </c>
      <c r="N22" s="149">
        <f>M28/C22*100-100</f>
        <v>-98.3849732517743</v>
      </c>
      <c r="O22" s="149"/>
      <c r="P22" s="149"/>
      <c r="Q22" s="149">
        <v>219</v>
      </c>
      <c r="R22" s="149" t="s">
        <v>100</v>
      </c>
      <c r="S22" s="149">
        <v>0</v>
      </c>
      <c r="T22" s="149"/>
      <c r="U22" s="149"/>
      <c r="V22" s="149"/>
      <c r="W22" s="149"/>
      <c r="X22" s="149" t="s">
        <v>101</v>
      </c>
      <c r="Y22" s="149" t="s">
        <v>102</v>
      </c>
      <c r="Z22" s="149">
        <v>3438.316273</v>
      </c>
      <c r="AA22" s="150">
        <f>Z22-D22</f>
        <v>100.614436</v>
      </c>
      <c r="AB22" s="149"/>
      <c r="AC22" s="149"/>
      <c r="AD22" s="149"/>
    </row>
    <row ht="24.0" customHeight="1" x14ac:dyDescent="0.15" r="23" spans="1:30">
      <c r="A23" s="140" t="s">
        <v>103</v>
      </c>
      <c r="B23" s="141">
        <v>12000</v>
      </c>
      <c r="C23" s="142">
        <v>0</v>
      </c>
      <c r="D23" s="113">
        <v>12000</v>
      </c>
      <c r="E23" s="113">
        <v>4000</v>
      </c>
      <c r="F23" s="698">
        <v>2229.93237</v>
      </c>
      <c r="G23" s="698">
        <v>4000</v>
      </c>
      <c r="H23" s="57">
        <v>0</v>
      </c>
      <c r="I23" s="57">
        <f>IF(B23=0,100,IF(B23&gt;0,ROUND((D23/B23-1)*100,1),))</f>
        <v>0</v>
      </c>
      <c r="J23" s="149">
        <v>227</v>
      </c>
      <c r="K23" s="149">
        <f>VLOOKUP(J23,Q:S,3,FALSE)</f>
        <v>0</v>
      </c>
      <c r="L23" s="150">
        <f>D23-K23</f>
        <v>12000</v>
      </c>
      <c r="M23" s="149">
        <v>12000</v>
      </c>
      <c r="N23" s="149" t="e">
        <f>M29/C23*100-100</f>
        <v>#DIV/0!</v>
      </c>
      <c r="O23" s="149"/>
      <c r="P23" s="149"/>
      <c r="Q23" s="149">
        <v>220</v>
      </c>
      <c r="R23" s="149" t="s">
        <v>93</v>
      </c>
      <c r="S23" s="149">
        <v>2270</v>
      </c>
      <c r="T23" s="149"/>
      <c r="U23" s="149"/>
      <c r="V23" s="149"/>
      <c r="W23" s="149" t="s">
        <v>104</v>
      </c>
      <c r="X23" s="149" t="s">
        <v>105</v>
      </c>
      <c r="Y23" s="149" t="s">
        <v>106</v>
      </c>
      <c r="Z23" s="149">
        <v>4000</v>
      </c>
      <c r="AA23" s="150">
        <f>Z23-D23</f>
        <v>-8000</v>
      </c>
      <c r="AB23" s="149"/>
      <c r="AC23" s="149"/>
      <c r="AD23" s="154" t="s">
        <v>107</v>
      </c>
    </row>
    <row ht="24.0" customHeight="1" x14ac:dyDescent="0.15" r="24" spans="1:30">
      <c r="A24" s="140" t="s">
        <v>108</v>
      </c>
      <c r="B24" s="141">
        <v>10149.6</v>
      </c>
      <c r="C24" s="142">
        <v>0</v>
      </c>
      <c r="D24" s="695">
        <v>9686.4</v>
      </c>
      <c r="E24" s="695">
        <v>19456.4</v>
      </c>
      <c r="F24" s="698"/>
      <c r="G24" s="698">
        <v>18400</v>
      </c>
      <c r="H24" s="57">
        <f>IF(G24&gt;0,ROUND((G24/E24-1)*100,1),)</f>
        <v>-5.4</v>
      </c>
      <c r="I24" s="57">
        <f>IF(B24=0,100,IF(B24&gt;0,ROUND((D24/B24-1)*100,1),))</f>
        <v>-4.6</v>
      </c>
      <c r="J24" s="149">
        <v>229</v>
      </c>
      <c r="K24" s="149">
        <f>VLOOKUP(J24,Q:S,3,FALSE)</f>
        <v>0</v>
      </c>
      <c r="L24" s="150">
        <f>D24-K24</f>
        <v>9686.4</v>
      </c>
      <c r="M24" s="149">
        <v>9686.4</v>
      </c>
      <c r="N24" s="149" t="e">
        <f>M30/C24*100-100</f>
        <v>#DIV/0!</v>
      </c>
      <c r="O24" s="149"/>
      <c r="P24" s="149"/>
      <c r="Q24" s="149">
        <v>221</v>
      </c>
      <c r="R24" s="149" t="s">
        <v>96</v>
      </c>
      <c r="S24" s="149">
        <v>8045.35</v>
      </c>
      <c r="T24" s="149"/>
      <c r="U24" s="149"/>
      <c r="V24" s="149"/>
      <c r="W24" s="149" t="s">
        <v>109</v>
      </c>
      <c r="X24" s="149" t="s">
        <v>110</v>
      </c>
      <c r="Y24" s="149" t="s">
        <v>111</v>
      </c>
      <c r="Z24" s="149">
        <v>19456.4</v>
      </c>
      <c r="AA24" s="150">
        <f>Z24-D24</f>
        <v>9770</v>
      </c>
      <c r="AB24" s="149"/>
      <c r="AC24" s="149"/>
      <c r="AD24" s="154" t="s">
        <v>107</v>
      </c>
    </row>
    <row ht="24.0" customHeight="1" hidden="1" x14ac:dyDescent="0.15" r="25" spans="1:30">
      <c r="A25" s="140" t="s">
        <v>112</v>
      </c>
      <c r="B25" s="141"/>
      <c r="C25" s="142">
        <v>0</v>
      </c>
      <c r="D25" s="695">
        <v>0</v>
      </c>
      <c r="E25" s="695"/>
      <c r="F25" s="698">
        <v>17803</v>
      </c>
      <c r="G25" s="698"/>
      <c r="H25" s="57">
        <f>IF(G25&gt;0,ROUND((G25/E25-1)*100,1),)</f>
        <v>0</v>
      </c>
      <c r="I25" s="57"/>
      <c r="J25" s="149">
        <v>230</v>
      </c>
      <c r="K25" s="149">
        <f>VLOOKUP(J25,Q:S,3,FALSE)</f>
        <v>1459</v>
      </c>
      <c r="L25" s="150">
        <f>D25-K25</f>
        <v>-1459</v>
      </c>
      <c r="M25" s="149">
        <v>0</v>
      </c>
      <c r="N25" s="149" t="e">
        <f>M31/C25*100-100</f>
        <v>#DIV/0!</v>
      </c>
      <c r="O25" s="149"/>
      <c r="P25" s="149"/>
      <c r="Q25" s="149">
        <v>222</v>
      </c>
      <c r="R25" s="149" t="s">
        <v>113</v>
      </c>
      <c r="S25" s="149">
        <v>0</v>
      </c>
      <c r="T25" s="149"/>
      <c r="U25" s="149"/>
      <c r="V25" s="149"/>
      <c r="W25" s="149"/>
      <c r="X25" s="149" t="s">
        <v>114</v>
      </c>
      <c r="Y25" s="149" t="s">
        <v>115</v>
      </c>
      <c r="Z25" s="149" t="s">
        <v>116</v>
      </c>
      <c r="AA25" s="149"/>
      <c r="AB25" s="149"/>
      <c r="AC25" s="149"/>
      <c r="AD25" s="149"/>
    </row>
    <row ht="24.75" customHeight="1" hidden="1" x14ac:dyDescent="0.15" r="26" spans="1:30">
      <c r="A26" s="140" t="s">
        <v>117</v>
      </c>
      <c r="B26" s="141"/>
      <c r="C26" s="142">
        <v>0</v>
      </c>
      <c r="D26" s="695"/>
      <c r="E26" s="695"/>
      <c r="F26" s="698">
        <v>1570</v>
      </c>
      <c r="G26" s="698"/>
      <c r="H26" s="57">
        <f>IF(G26&gt;0,ROUND((G26/E26-1)*100,1),)</f>
        <v>0</v>
      </c>
      <c r="I26" s="57"/>
      <c r="J26" s="149">
        <v>231</v>
      </c>
      <c r="K26" s="149">
        <f>VLOOKUP(J26,Q:S,3,FALSE)</f>
        <v>0</v>
      </c>
      <c r="L26" s="150">
        <f>D26-K26</f>
        <v>0</v>
      </c>
      <c r="M26" s="149">
        <v>2848</v>
      </c>
      <c r="N26" s="149" t="e">
        <f>M32/C26*100-100</f>
        <v>#DIV/0!</v>
      </c>
      <c r="O26" s="149"/>
      <c r="P26" s="149"/>
      <c r="Q26" s="149">
        <v>223</v>
      </c>
      <c r="R26" s="149" t="s">
        <v>118</v>
      </c>
      <c r="S26" s="149">
        <v>0</v>
      </c>
      <c r="T26" s="149"/>
      <c r="U26" s="149"/>
      <c r="V26" s="149"/>
      <c r="W26" s="149"/>
      <c r="X26" s="149"/>
      <c r="Y26" s="149"/>
      <c r="Z26" s="149"/>
      <c r="AA26" s="149"/>
      <c r="AB26" s="149"/>
      <c r="AC26" s="149"/>
      <c r="AD26" s="149"/>
    </row>
    <row ht="24.0" customHeight="1" x14ac:dyDescent="0.15" r="27" spans="1:30">
      <c r="A27" s="140" t="s">
        <v>119</v>
      </c>
      <c r="B27" s="141">
        <v>4000</v>
      </c>
      <c r="C27" s="142">
        <v>2033.17</v>
      </c>
      <c r="D27" s="695">
        <v>2815.38</v>
      </c>
      <c r="E27" s="695">
        <v>3000</v>
      </c>
      <c r="F27" s="698">
        <v>2835.39</v>
      </c>
      <c r="G27" s="698">
        <v>3373</v>
      </c>
      <c r="H27" s="57">
        <f>IF(G27&gt;0,ROUND((G27/E27-1)*100,1),)</f>
        <v>12.4</v>
      </c>
      <c r="I27" s="57">
        <f>IF(B27=0,100,IF(B27&gt;0,ROUND((D27/B27-1)*100,1),))</f>
        <v>-29.6</v>
      </c>
      <c r="J27" s="149">
        <v>232</v>
      </c>
      <c r="K27" s="149">
        <f>VLOOKUP(J27,Q:S,3,FALSE)</f>
        <v>0</v>
      </c>
      <c r="L27" s="150">
        <f>D27-K27</f>
        <v>2815.38</v>
      </c>
      <c r="M27" s="149">
        <v>2815.38</v>
      </c>
      <c r="N27" s="149">
        <f>M33/C27*100-100</f>
        <v>-100</v>
      </c>
      <c r="O27" s="149"/>
      <c r="P27" s="149"/>
      <c r="Q27" s="149">
        <v>224</v>
      </c>
      <c r="R27" s="149" t="s">
        <v>102</v>
      </c>
      <c r="S27" s="149">
        <v>0</v>
      </c>
      <c r="T27" s="149"/>
      <c r="U27" s="149"/>
      <c r="V27" s="149"/>
      <c r="W27" s="149"/>
      <c r="X27" s="149"/>
      <c r="Y27" s="149"/>
      <c r="Z27" s="149"/>
      <c r="AA27" s="149"/>
      <c r="AB27" s="149"/>
      <c r="AC27" s="149"/>
      <c r="AD27" s="149"/>
    </row>
    <row ht="24.0" customHeight="1" x14ac:dyDescent="0.15" r="28" spans="1:30">
      <c r="A28" s="140" t="s">
        <v>120</v>
      </c>
      <c r="B28" s="141">
        <v>55</v>
      </c>
      <c r="C28" s="142">
        <v>19.553443</v>
      </c>
      <c r="D28" s="113">
        <v>55</v>
      </c>
      <c r="E28" s="113">
        <v>25</v>
      </c>
      <c r="F28" s="698">
        <v>11.48023</v>
      </c>
      <c r="G28" s="698">
        <v>50</v>
      </c>
      <c r="H28" s="57">
        <f>IF(G28&gt;0,ROUND((G28/E28-1)*100,1),)</f>
        <v>100</v>
      </c>
      <c r="I28" s="57">
        <f>IF(B28=0,100,IF(B28&gt;0,ROUND((D28/B28-1)*100,1),))</f>
        <v>0</v>
      </c>
      <c r="J28" s="149">
        <v>233</v>
      </c>
      <c r="K28" s="149">
        <f>VLOOKUP(J28,Q:S,3,FALSE)</f>
        <v>0</v>
      </c>
      <c r="L28" s="150">
        <f>D28-K28</f>
        <v>55</v>
      </c>
      <c r="M28" s="149">
        <v>55</v>
      </c>
      <c r="N28" s="149">
        <f>M34/C28*100-100</f>
        <v>-100</v>
      </c>
      <c r="O28" s="149"/>
      <c r="P28" s="149"/>
      <c r="Q28" s="149">
        <v>227</v>
      </c>
      <c r="R28" s="149" t="s">
        <v>106</v>
      </c>
      <c r="S28" s="149">
        <v>0</v>
      </c>
      <c r="T28" s="149"/>
      <c r="U28" s="149"/>
      <c r="V28" s="149"/>
      <c r="W28" s="149"/>
      <c r="X28" s="149" t="s">
        <v>121</v>
      </c>
      <c r="Y28" s="149" t="s">
        <v>122</v>
      </c>
      <c r="Z28" s="149" t="s">
        <v>123</v>
      </c>
      <c r="AA28" s="149"/>
      <c r="AB28" s="149"/>
      <c r="AC28" s="149"/>
      <c r="AD28" s="149"/>
    </row>
    <row ht="26.25" customHeight="1" x14ac:dyDescent="0.15" r="29" spans="1:30">
      <c r="A29" s="73" t="s">
        <v>35</v>
      </c>
      <c r="B29" s="144">
        <f>SUM(B5:B28)</f>
        <v>522630.885597</v>
      </c>
      <c r="C29" s="697">
        <f>SUM(C5:C28)</f>
        <v>571357.993034</v>
      </c>
      <c r="D29" s="696">
        <f>SUM(D5:D28)</f>
        <v>530412.193858</v>
      </c>
      <c r="E29" s="696">
        <f>SUM(E5:E28)</f>
        <v>521273.67536</v>
      </c>
      <c r="F29" s="696">
        <f>SUM(F5:F28)+3</f>
        <v>496548.8026</v>
      </c>
      <c r="G29" s="696">
        <f>SUM(G5:G28)</f>
        <v>592353</v>
      </c>
      <c r="H29" s="73">
        <f>IF(G29&gt;0,ROUND((G29/E29-1)*100,1),)</f>
        <v>13.6</v>
      </c>
      <c r="I29" s="57">
        <f>IF(B29=0,100,IF(B29&gt;0,ROUND((D29/B29-1)*100,1),))</f>
        <v>1.5</v>
      </c>
      <c r="J29" s="149" t="str">
        <f>MID(A29,1,3)</f>
        <v>合计</v>
      </c>
      <c r="K29" s="149" t="e">
        <f>VLOOKUP(J29,Q:S,3,FALSE)</f>
        <v>#N/A</v>
      </c>
      <c r="L29" s="150" t="e">
        <f>D29-K29</f>
        <v>#N/A</v>
      </c>
      <c r="M29" s="149">
        <v>55</v>
      </c>
      <c r="N29" s="149"/>
      <c r="O29" s="149"/>
      <c r="P29" s="149"/>
      <c r="Q29" s="149">
        <v>229</v>
      </c>
      <c r="R29" s="149" t="s">
        <v>111</v>
      </c>
      <c r="S29" s="149">
        <v>0</v>
      </c>
      <c r="T29" s="149"/>
      <c r="U29" s="149"/>
      <c r="V29" s="149"/>
      <c r="W29" s="149"/>
      <c r="X29" s="149"/>
      <c r="Y29" s="149"/>
      <c r="Z29" s="149"/>
      <c r="AA29" s="149"/>
      <c r="AB29" s="149"/>
      <c r="AC29" s="149"/>
      <c r="AD29" s="149"/>
    </row>
    <row ht="24.0" customHeight="1" hidden="1" x14ac:dyDescent="0.15" r="30" spans="10:19">
      <c r="J30" s="101" t="str">
        <f>MID(A30,1,3)</f>
      </c>
      <c r="K30" s="101" t="e">
        <f>VLOOKUP(J30,Q:S,3,FALSE)</f>
        <v>#N/A</v>
      </c>
      <c r="L30" s="151" t="e">
        <f>D30-K30</f>
        <v>#N/A</v>
      </c>
      <c r="M30" s="101">
        <v>55</v>
      </c>
      <c r="Q30" s="101">
        <v>230</v>
      </c>
      <c r="R30" s="101" t="s">
        <v>124</v>
      </c>
      <c r="S30" s="101">
        <v>1459</v>
      </c>
    </row>
    <row ht="24.0" customHeight="1" hidden="1" x14ac:dyDescent="0.15" r="31" spans="4:19">
      <c r="D31" s="136">
        <v>533259.81</v>
      </c>
      <c r="H31" s="147">
        <f>D31-D29</f>
        <v>2847.61614199996</v>
      </c>
      <c r="Q31" s="101">
        <v>231</v>
      </c>
      <c r="R31" s="101" t="s">
        <v>125</v>
      </c>
      <c r="S31" s="101">
        <v>0</v>
      </c>
    </row>
    <row ht="24.0" customHeight="1" hidden="1" x14ac:dyDescent="0.15" r="32" spans="17:19">
      <c r="Q32" s="101">
        <v>232</v>
      </c>
      <c r="R32" s="101" t="s">
        <v>115</v>
      </c>
      <c r="S32" s="101">
        <v>0</v>
      </c>
    </row>
    <row ht="24.0" customHeight="1" hidden="1" x14ac:dyDescent="0.15" r="33" spans="17:19">
      <c r="Q33" s="101">
        <v>233</v>
      </c>
      <c r="R33" s="101" t="s">
        <v>122</v>
      </c>
      <c r="S33" s="101">
        <v>0</v>
      </c>
    </row>
    <row ht="24.0" customHeight="1" hidden="1" x14ac:dyDescent="0.15" r="34" spans="17:19">
      <c r="Q34" s="101">
        <v>234</v>
      </c>
      <c r="R34" s="101" t="s">
        <v>126</v>
      </c>
      <c r="S34" s="101">
        <v>0</v>
      </c>
    </row>
    <row ht="24.0" customHeight="1" hidden="1" x14ac:dyDescent="0.15" r="35"/>
    <row ht="24.0" customHeight="1" x14ac:dyDescent="0.15" r="36" spans="13:13">
      <c r="M36" s="695">
        <f>SUM(M5:M35)</f>
        <v>532821.193858</v>
      </c>
    </row>
  </sheetData>
  <mergeCells count="1">
    <mergeCell ref="A2:I2"/>
  </mergeCells>
  <phoneticPr fontId="0" type="noConversion"/>
  <printOptions horizontalCentered="1"/>
  <pageMargins left="0.5499999823532705" right="0.5499999823532705" top="0.5902777975938452" bottom="0.5902777975938452" header="0.511111096134336" footer="0.511111096134336"/>
  <pageSetup paperSize="9"/>
  <extLst>
    <ext uri="{2D9387EB-5337-4D45-933B-B4D357D02E09}">
      <gutter val="0.0" pos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F0"/>
    <outlinePr showOutlineSymbols="1"/>
    <pageSetUpPr fitToPage="1"/>
  </sheetPr>
  <dimension ref="A1:IM12"/>
  <sheetViews>
    <sheetView showZeros="0" zoomScale="85" zoomScaleNormal="85" topLeftCell="A1" workbookViewId="0">
      <selection activeCell="J4" activeCellId="0" sqref="J4"/>
    </sheetView>
  </sheetViews>
  <sheetFormatPr defaultRowHeight="42.0" customHeight="1" defaultColWidth="8.75" x14ac:dyDescent="0.15"/>
  <cols>
    <col min="1" max="1" width="34.125" customWidth="1" style="101"/>
    <col min="2" max="2" width="13.625" customWidth="1" style="2" hidden="1"/>
    <col min="3" max="3" width="14.5" customWidth="1" style="2" hidden="1"/>
    <col min="4" max="6" width="18.25" customWidth="1" style="2" hidden="1"/>
    <col min="7" max="7" width="17.5" customWidth="1" style="2" hidden="1"/>
    <col min="8" max="8" width="16.5" customWidth="1" style="2"/>
    <col min="9" max="9" width="17.75" customWidth="1" style="101"/>
    <col min="10" max="10" width="13.75" customWidth="1" style="101"/>
    <col min="11" max="247" width="9.0" customWidth="1" style="101"/>
    <col min="248" max="16384" width="8.75" style="685"/>
  </cols>
  <sheetData>
    <row s="2" customFormat="1" ht="18.0" customHeight="1" x14ac:dyDescent="0.15" r="1" spans="1:247">
      <c r="A1" s="102" t="s">
        <v>156</v>
      </c>
      <c r="I1" s="101"/>
      <c r="J1" s="87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1"/>
      <c r="AC1" s="101"/>
      <c r="AD1" s="101"/>
      <c r="AE1" s="101"/>
      <c r="AF1" s="101"/>
      <c r="AG1" s="101"/>
      <c r="AH1" s="101"/>
      <c r="AI1" s="101"/>
      <c r="AJ1" s="101"/>
      <c r="AK1" s="101"/>
      <c r="AL1" s="101"/>
      <c r="AM1" s="101"/>
      <c r="AN1" s="101"/>
      <c r="AO1" s="101"/>
      <c r="AP1" s="101"/>
      <c r="AQ1" s="101"/>
      <c r="AR1" s="101"/>
      <c r="AS1" s="101"/>
      <c r="AT1" s="101"/>
      <c r="AU1" s="101"/>
      <c r="AV1" s="101"/>
      <c r="AW1" s="101"/>
      <c r="AX1" s="101"/>
      <c r="AY1" s="101"/>
      <c r="AZ1" s="101"/>
      <c r="BA1" s="101"/>
      <c r="BB1" s="101"/>
      <c r="BC1" s="101"/>
      <c r="BD1" s="101"/>
      <c r="BE1" s="101"/>
      <c r="BF1" s="101"/>
      <c r="BG1" s="101"/>
      <c r="BH1" s="101"/>
      <c r="BI1" s="101"/>
      <c r="BJ1" s="101"/>
      <c r="BK1" s="101"/>
      <c r="BL1" s="101"/>
      <c r="BM1" s="101"/>
      <c r="BN1" s="101"/>
      <c r="BO1" s="101"/>
      <c r="BP1" s="101"/>
      <c r="BQ1" s="101"/>
      <c r="BR1" s="101"/>
      <c r="BS1" s="101"/>
      <c r="BT1" s="101"/>
      <c r="BU1" s="101"/>
      <c r="BV1" s="101"/>
      <c r="BW1" s="101"/>
      <c r="BX1" s="101"/>
      <c r="BY1" s="101"/>
      <c r="BZ1" s="101"/>
      <c r="CA1" s="101"/>
      <c r="CB1" s="101"/>
      <c r="CC1" s="101"/>
      <c r="CD1" s="101"/>
      <c r="CE1" s="101"/>
      <c r="CF1" s="101"/>
      <c r="CG1" s="101"/>
      <c r="CH1" s="101"/>
      <c r="CI1" s="101"/>
      <c r="CJ1" s="101"/>
      <c r="CK1" s="101"/>
      <c r="CL1" s="101"/>
      <c r="CM1" s="101"/>
      <c r="CN1" s="101"/>
      <c r="CO1" s="101"/>
      <c r="CP1" s="101"/>
      <c r="CQ1" s="101"/>
      <c r="CR1" s="101"/>
      <c r="CS1" s="101"/>
      <c r="CT1" s="101"/>
      <c r="CU1" s="101"/>
      <c r="CV1" s="101"/>
      <c r="CW1" s="101"/>
      <c r="CX1" s="101"/>
      <c r="CY1" s="101"/>
      <c r="CZ1" s="101"/>
      <c r="DA1" s="101"/>
      <c r="DB1" s="101"/>
      <c r="DC1" s="101"/>
      <c r="DD1" s="101"/>
      <c r="DE1" s="101"/>
      <c r="DF1" s="101"/>
      <c r="DG1" s="101"/>
      <c r="DH1" s="101"/>
      <c r="DI1" s="101"/>
      <c r="DJ1" s="101"/>
      <c r="DK1" s="101"/>
      <c r="DL1" s="101"/>
      <c r="DM1" s="101"/>
      <c r="DN1" s="101"/>
      <c r="DO1" s="101"/>
      <c r="DP1" s="101"/>
      <c r="DQ1" s="101"/>
      <c r="DR1" s="101"/>
      <c r="DS1" s="101"/>
      <c r="DT1" s="101"/>
      <c r="DU1" s="101"/>
      <c r="DV1" s="101"/>
      <c r="DW1" s="101"/>
      <c r="DX1" s="101"/>
      <c r="DY1" s="101"/>
      <c r="DZ1" s="101"/>
      <c r="EA1" s="101"/>
      <c r="EB1" s="101"/>
      <c r="EC1" s="101"/>
      <c r="ED1" s="101"/>
      <c r="EE1" s="101"/>
      <c r="EF1" s="101"/>
      <c r="EG1" s="101"/>
      <c r="EH1" s="101"/>
      <c r="EI1" s="101"/>
      <c r="EJ1" s="101"/>
      <c r="EK1" s="101"/>
      <c r="EL1" s="101"/>
      <c r="EM1" s="101"/>
      <c r="EN1" s="101"/>
      <c r="EO1" s="101"/>
      <c r="EP1" s="101"/>
      <c r="EQ1" s="101"/>
      <c r="ER1" s="101"/>
      <c r="ES1" s="101"/>
      <c r="ET1" s="101"/>
      <c r="EU1" s="101"/>
      <c r="EV1" s="101"/>
      <c r="EW1" s="101"/>
      <c r="EX1" s="101"/>
      <c r="EY1" s="101"/>
      <c r="EZ1" s="101"/>
      <c r="FA1" s="101"/>
      <c r="FB1" s="101"/>
      <c r="FC1" s="101"/>
      <c r="FD1" s="101"/>
      <c r="FE1" s="101"/>
      <c r="FF1" s="101"/>
      <c r="FG1" s="101"/>
      <c r="FH1" s="101"/>
      <c r="FI1" s="101"/>
      <c r="FJ1" s="101"/>
      <c r="FK1" s="101"/>
      <c r="FL1" s="101"/>
      <c r="FM1" s="101"/>
      <c r="FN1" s="101"/>
      <c r="FO1" s="101"/>
      <c r="FP1" s="101"/>
      <c r="FQ1" s="101"/>
      <c r="FR1" s="101"/>
      <c r="FS1" s="101"/>
      <c r="FT1" s="101"/>
      <c r="FU1" s="101"/>
      <c r="FV1" s="101"/>
      <c r="FW1" s="101"/>
      <c r="FX1" s="101"/>
      <c r="FY1" s="101"/>
      <c r="FZ1" s="101"/>
      <c r="GA1" s="101"/>
      <c r="GB1" s="101"/>
      <c r="GC1" s="101"/>
      <c r="GD1" s="101"/>
      <c r="GE1" s="101"/>
      <c r="GF1" s="101"/>
      <c r="GG1" s="101"/>
      <c r="GH1" s="101"/>
      <c r="GI1" s="101"/>
      <c r="GJ1" s="101"/>
      <c r="GK1" s="101"/>
      <c r="GL1" s="101"/>
      <c r="GM1" s="101"/>
      <c r="GN1" s="101"/>
      <c r="GO1" s="101"/>
      <c r="GP1" s="101"/>
      <c r="GQ1" s="101"/>
      <c r="GR1" s="101"/>
      <c r="GS1" s="101"/>
      <c r="GT1" s="101"/>
      <c r="GU1" s="101"/>
      <c r="GV1" s="101"/>
      <c r="GW1" s="101"/>
      <c r="GX1" s="101"/>
      <c r="GY1" s="101"/>
      <c r="GZ1" s="101"/>
      <c r="HA1" s="101"/>
      <c r="HB1" s="101"/>
      <c r="HC1" s="101"/>
      <c r="HD1" s="101"/>
      <c r="HE1" s="101"/>
      <c r="HF1" s="101"/>
      <c r="HG1" s="101"/>
      <c r="HH1" s="101"/>
      <c r="HI1" s="101"/>
      <c r="HJ1" s="101"/>
      <c r="HK1" s="101"/>
      <c r="HL1" s="101"/>
      <c r="HM1" s="101"/>
      <c r="HN1" s="101"/>
      <c r="HO1" s="101"/>
      <c r="HP1" s="101"/>
      <c r="HQ1" s="101"/>
      <c r="HR1" s="101"/>
      <c r="HS1" s="101"/>
      <c r="HT1" s="101"/>
      <c r="HU1" s="101"/>
      <c r="HV1" s="101"/>
      <c r="HW1" s="101"/>
      <c r="HX1" s="101"/>
      <c r="HY1" s="101"/>
      <c r="HZ1" s="101"/>
      <c r="IA1" s="101"/>
      <c r="IB1" s="101"/>
      <c r="IC1" s="101"/>
      <c r="ID1" s="101"/>
      <c r="IE1" s="101"/>
      <c r="IF1" s="101"/>
      <c r="IG1" s="101"/>
      <c r="IH1" s="101"/>
      <c r="II1" s="101"/>
      <c r="IJ1" s="101"/>
      <c r="IK1" s="101"/>
      <c r="IL1" s="101"/>
      <c r="IM1" s="101"/>
    </row>
    <row s="2" customFormat="1" ht="28.9" customHeight="1" x14ac:dyDescent="0.15" r="2" spans="1:247">
      <c r="A2" s="531" t="s">
        <v>157</v>
      </c>
      <c r="B2" s="531"/>
      <c r="C2" s="531"/>
      <c r="D2" s="531"/>
      <c r="E2" s="531"/>
      <c r="F2" s="531"/>
      <c r="G2" s="531"/>
      <c r="H2" s="531"/>
      <c r="I2" s="53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1"/>
      <c r="X2" s="101"/>
      <c r="Y2" s="101"/>
      <c r="Z2" s="101"/>
      <c r="AA2" s="101"/>
      <c r="AB2" s="101"/>
      <c r="AC2" s="101"/>
      <c r="AD2" s="101"/>
      <c r="AE2" s="101"/>
      <c r="AF2" s="101"/>
      <c r="AG2" s="101"/>
      <c r="AH2" s="101"/>
      <c r="AI2" s="101"/>
      <c r="AJ2" s="101"/>
      <c r="AK2" s="101"/>
      <c r="AL2" s="101"/>
      <c r="AM2" s="101"/>
      <c r="AN2" s="101"/>
      <c r="AO2" s="101"/>
      <c r="AP2" s="101"/>
      <c r="AQ2" s="101"/>
      <c r="AR2" s="101"/>
      <c r="AS2" s="101"/>
      <c r="AT2" s="101"/>
      <c r="AU2" s="101"/>
      <c r="AV2" s="101"/>
      <c r="AW2" s="101"/>
      <c r="AX2" s="101"/>
      <c r="AY2" s="101"/>
      <c r="AZ2" s="101"/>
      <c r="BA2" s="101"/>
      <c r="BB2" s="101"/>
      <c r="BC2" s="101"/>
      <c r="BD2" s="101"/>
      <c r="BE2" s="101"/>
      <c r="BF2" s="101"/>
      <c r="BG2" s="101"/>
      <c r="BH2" s="101"/>
      <c r="BI2" s="101"/>
      <c r="BJ2" s="101"/>
      <c r="BK2" s="101"/>
      <c r="BL2" s="101"/>
      <c r="BM2" s="101"/>
      <c r="BN2" s="101"/>
      <c r="BO2" s="101"/>
      <c r="BP2" s="101"/>
      <c r="BQ2" s="101"/>
      <c r="BR2" s="101"/>
      <c r="BS2" s="101"/>
      <c r="BT2" s="101"/>
      <c r="BU2" s="101"/>
      <c r="BV2" s="101"/>
      <c r="BW2" s="101"/>
      <c r="BX2" s="101"/>
      <c r="BY2" s="101"/>
      <c r="BZ2" s="101"/>
      <c r="CA2" s="101"/>
      <c r="CB2" s="101"/>
      <c r="CC2" s="101"/>
      <c r="CD2" s="101"/>
      <c r="CE2" s="101"/>
      <c r="CF2" s="101"/>
      <c r="CG2" s="101"/>
      <c r="CH2" s="101"/>
      <c r="CI2" s="101"/>
      <c r="CJ2" s="101"/>
      <c r="CK2" s="101"/>
      <c r="CL2" s="101"/>
      <c r="CM2" s="101"/>
      <c r="CN2" s="101"/>
      <c r="CO2" s="101"/>
      <c r="CP2" s="101"/>
      <c r="CQ2" s="101"/>
      <c r="CR2" s="101"/>
      <c r="CS2" s="101"/>
      <c r="CT2" s="101"/>
      <c r="CU2" s="101"/>
      <c r="CV2" s="101"/>
      <c r="CW2" s="101"/>
      <c r="CX2" s="101"/>
      <c r="CY2" s="101"/>
      <c r="CZ2" s="101"/>
      <c r="DA2" s="101"/>
      <c r="DB2" s="101"/>
      <c r="DC2" s="101"/>
      <c r="DD2" s="101"/>
      <c r="DE2" s="101"/>
      <c r="DF2" s="101"/>
      <c r="DG2" s="101"/>
      <c r="DH2" s="101"/>
      <c r="DI2" s="101"/>
      <c r="DJ2" s="101"/>
      <c r="DK2" s="101"/>
      <c r="DL2" s="101"/>
      <c r="DM2" s="101"/>
      <c r="DN2" s="101"/>
      <c r="DO2" s="101"/>
      <c r="DP2" s="101"/>
      <c r="DQ2" s="101"/>
      <c r="DR2" s="101"/>
      <c r="DS2" s="101"/>
      <c r="DT2" s="101"/>
      <c r="DU2" s="101"/>
      <c r="DV2" s="101"/>
      <c r="DW2" s="101"/>
      <c r="DX2" s="101"/>
      <c r="DY2" s="101"/>
      <c r="DZ2" s="101"/>
      <c r="EA2" s="101"/>
      <c r="EB2" s="101"/>
      <c r="EC2" s="101"/>
      <c r="ED2" s="101"/>
      <c r="EE2" s="101"/>
      <c r="EF2" s="101"/>
      <c r="EG2" s="101"/>
      <c r="EH2" s="101"/>
      <c r="EI2" s="101"/>
      <c r="EJ2" s="101"/>
      <c r="EK2" s="101"/>
      <c r="EL2" s="101"/>
      <c r="EM2" s="101"/>
      <c r="EN2" s="101"/>
      <c r="EO2" s="101"/>
      <c r="EP2" s="101"/>
      <c r="EQ2" s="101"/>
      <c r="ER2" s="101"/>
      <c r="ES2" s="101"/>
      <c r="ET2" s="101"/>
      <c r="EU2" s="101"/>
      <c r="EV2" s="101"/>
      <c r="EW2" s="101"/>
      <c r="EX2" s="101"/>
      <c r="EY2" s="101"/>
      <c r="EZ2" s="101"/>
      <c r="FA2" s="101"/>
      <c r="FB2" s="101"/>
      <c r="FC2" s="101"/>
      <c r="FD2" s="101"/>
      <c r="FE2" s="101"/>
      <c r="FF2" s="101"/>
      <c r="FG2" s="101"/>
      <c r="FH2" s="101"/>
      <c r="FI2" s="101"/>
      <c r="FJ2" s="101"/>
      <c r="FK2" s="101"/>
      <c r="FL2" s="101"/>
      <c r="FM2" s="101"/>
      <c r="FN2" s="101"/>
      <c r="FO2" s="101"/>
      <c r="FP2" s="101"/>
      <c r="FQ2" s="101"/>
      <c r="FR2" s="101"/>
      <c r="FS2" s="101"/>
      <c r="FT2" s="101"/>
      <c r="FU2" s="101"/>
      <c r="FV2" s="101"/>
      <c r="FW2" s="101"/>
      <c r="FX2" s="101"/>
      <c r="FY2" s="101"/>
      <c r="FZ2" s="101"/>
      <c r="GA2" s="101"/>
      <c r="GB2" s="101"/>
      <c r="GC2" s="101"/>
      <c r="GD2" s="101"/>
      <c r="GE2" s="101"/>
      <c r="GF2" s="101"/>
      <c r="GG2" s="101"/>
      <c r="GH2" s="101"/>
      <c r="GI2" s="101"/>
      <c r="GJ2" s="101"/>
      <c r="GK2" s="101"/>
      <c r="GL2" s="101"/>
      <c r="GM2" s="101"/>
      <c r="GN2" s="101"/>
      <c r="GO2" s="101"/>
      <c r="GP2" s="101"/>
      <c r="GQ2" s="101"/>
      <c r="GR2" s="101"/>
      <c r="GS2" s="101"/>
      <c r="GT2" s="101"/>
      <c r="GU2" s="101"/>
      <c r="GV2" s="101"/>
      <c r="GW2" s="101"/>
      <c r="GX2" s="101"/>
      <c r="GY2" s="101"/>
      <c r="GZ2" s="101"/>
      <c r="HA2" s="101"/>
      <c r="HB2" s="101"/>
      <c r="HC2" s="101"/>
      <c r="HD2" s="101"/>
      <c r="HE2" s="101"/>
      <c r="HF2" s="101"/>
      <c r="HG2" s="101"/>
      <c r="HH2" s="101"/>
      <c r="HI2" s="101"/>
      <c r="HJ2" s="101"/>
      <c r="HK2" s="101"/>
      <c r="HL2" s="101"/>
      <c r="HM2" s="101"/>
      <c r="HN2" s="101"/>
      <c r="HO2" s="101"/>
      <c r="HP2" s="101"/>
      <c r="HQ2" s="101"/>
      <c r="HR2" s="101"/>
      <c r="HS2" s="101"/>
      <c r="HT2" s="101"/>
      <c r="HU2" s="101"/>
      <c r="HV2" s="101"/>
      <c r="HW2" s="101"/>
      <c r="HX2" s="101"/>
      <c r="HY2" s="101"/>
      <c r="HZ2" s="101"/>
      <c r="IA2" s="101"/>
      <c r="IB2" s="101"/>
      <c r="IC2" s="101"/>
      <c r="ID2" s="101"/>
      <c r="IE2" s="101"/>
      <c r="IF2" s="101"/>
      <c r="IG2" s="101"/>
      <c r="IH2" s="101"/>
      <c r="II2" s="101"/>
      <c r="IJ2" s="101"/>
      <c r="IK2" s="101"/>
      <c r="IL2" s="101"/>
      <c r="IM2" s="101"/>
    </row>
    <row s="2" customFormat="1" ht="14.25" x14ac:dyDescent="0.15" r="3" spans="1:247">
      <c r="A3" s="101"/>
      <c r="I3" s="104" t="s">
        <v>2</v>
      </c>
      <c r="J3" s="101"/>
      <c r="K3" s="101"/>
      <c r="L3" s="101"/>
      <c r="M3" s="101"/>
      <c r="N3" s="101"/>
      <c r="O3" s="101"/>
      <c r="P3" s="101"/>
      <c r="Q3" s="101"/>
      <c r="R3" s="101"/>
      <c r="S3" s="101"/>
      <c r="T3" s="101"/>
      <c r="U3" s="101"/>
      <c r="V3" s="101"/>
      <c r="W3" s="101"/>
      <c r="X3" s="101"/>
      <c r="Y3" s="101"/>
      <c r="Z3" s="101"/>
      <c r="AA3" s="101"/>
      <c r="AB3" s="101"/>
      <c r="AC3" s="101"/>
      <c r="AD3" s="101"/>
      <c r="AE3" s="101"/>
      <c r="AF3" s="101"/>
      <c r="AG3" s="101"/>
      <c r="AH3" s="101"/>
      <c r="AI3" s="101"/>
      <c r="AJ3" s="101"/>
      <c r="AK3" s="101"/>
      <c r="AL3" s="101"/>
      <c r="AM3" s="101"/>
      <c r="AN3" s="101"/>
      <c r="AO3" s="101"/>
      <c r="AP3" s="101"/>
      <c r="AQ3" s="101"/>
      <c r="AR3" s="101"/>
      <c r="AS3" s="101"/>
      <c r="AT3" s="101"/>
      <c r="AU3" s="101"/>
      <c r="AV3" s="101"/>
      <c r="AW3" s="101"/>
      <c r="AX3" s="101"/>
      <c r="AY3" s="101"/>
      <c r="AZ3" s="101"/>
      <c r="BA3" s="101"/>
      <c r="BB3" s="101"/>
      <c r="BC3" s="101"/>
      <c r="BD3" s="101"/>
      <c r="BE3" s="101"/>
      <c r="BF3" s="101"/>
      <c r="BG3" s="101"/>
      <c r="BH3" s="101"/>
      <c r="BI3" s="101"/>
      <c r="BJ3" s="101"/>
      <c r="BK3" s="101"/>
      <c r="BL3" s="101"/>
      <c r="BM3" s="101"/>
      <c r="BN3" s="101"/>
      <c r="BO3" s="101"/>
      <c r="BP3" s="101"/>
      <c r="BQ3" s="101"/>
      <c r="BR3" s="101"/>
      <c r="BS3" s="101"/>
      <c r="BT3" s="101"/>
      <c r="BU3" s="101"/>
      <c r="BV3" s="101"/>
      <c r="BW3" s="101"/>
      <c r="BX3" s="101"/>
      <c r="BY3" s="101"/>
      <c r="BZ3" s="101"/>
      <c r="CA3" s="101"/>
      <c r="CB3" s="101"/>
      <c r="CC3" s="101"/>
      <c r="CD3" s="101"/>
      <c r="CE3" s="101"/>
      <c r="CF3" s="101"/>
      <c r="CG3" s="101"/>
      <c r="CH3" s="101"/>
      <c r="CI3" s="101"/>
      <c r="CJ3" s="101"/>
      <c r="CK3" s="101"/>
      <c r="CL3" s="101"/>
      <c r="CM3" s="101"/>
      <c r="CN3" s="101"/>
      <c r="CO3" s="101"/>
      <c r="CP3" s="101"/>
      <c r="CQ3" s="101"/>
      <c r="CR3" s="101"/>
      <c r="CS3" s="101"/>
      <c r="CT3" s="101"/>
      <c r="CU3" s="101"/>
      <c r="CV3" s="101"/>
      <c r="CW3" s="101"/>
      <c r="CX3" s="101"/>
      <c r="CY3" s="101"/>
      <c r="CZ3" s="101"/>
      <c r="DA3" s="101"/>
      <c r="DB3" s="101"/>
      <c r="DC3" s="101"/>
      <c r="DD3" s="101"/>
      <c r="DE3" s="101"/>
      <c r="DF3" s="101"/>
      <c r="DG3" s="101"/>
      <c r="DH3" s="101"/>
      <c r="DI3" s="101"/>
      <c r="DJ3" s="101"/>
      <c r="DK3" s="101"/>
      <c r="DL3" s="101"/>
      <c r="DM3" s="101"/>
      <c r="DN3" s="101"/>
      <c r="DO3" s="101"/>
      <c r="DP3" s="101"/>
      <c r="DQ3" s="101"/>
      <c r="DR3" s="101"/>
      <c r="DS3" s="101"/>
      <c r="DT3" s="101"/>
      <c r="DU3" s="101"/>
      <c r="DV3" s="101"/>
      <c r="DW3" s="101"/>
      <c r="DX3" s="101"/>
      <c r="DY3" s="101"/>
      <c r="DZ3" s="101"/>
      <c r="EA3" s="101"/>
      <c r="EB3" s="101"/>
      <c r="EC3" s="101"/>
      <c r="ED3" s="101"/>
      <c r="EE3" s="101"/>
      <c r="EF3" s="101"/>
      <c r="EG3" s="101"/>
      <c r="EH3" s="101"/>
      <c r="EI3" s="101"/>
      <c r="EJ3" s="101"/>
      <c r="EK3" s="101"/>
      <c r="EL3" s="101"/>
      <c r="EM3" s="101"/>
      <c r="EN3" s="101"/>
      <c r="EO3" s="101"/>
      <c r="EP3" s="101"/>
      <c r="EQ3" s="101"/>
      <c r="ER3" s="101"/>
      <c r="ES3" s="101"/>
      <c r="ET3" s="101"/>
      <c r="EU3" s="101"/>
      <c r="EV3" s="101"/>
      <c r="EW3" s="101"/>
      <c r="EX3" s="101"/>
      <c r="EY3" s="101"/>
      <c r="EZ3" s="101"/>
      <c r="FA3" s="101"/>
      <c r="FB3" s="101"/>
      <c r="FC3" s="101"/>
      <c r="FD3" s="101"/>
      <c r="FE3" s="101"/>
      <c r="FF3" s="101"/>
      <c r="FG3" s="101"/>
      <c r="FH3" s="101"/>
      <c r="FI3" s="101"/>
      <c r="FJ3" s="101"/>
      <c r="FK3" s="101"/>
      <c r="FL3" s="101"/>
      <c r="FM3" s="101"/>
      <c r="FN3" s="101"/>
      <c r="FO3" s="101"/>
      <c r="FP3" s="101"/>
      <c r="FQ3" s="101"/>
      <c r="FR3" s="101"/>
      <c r="FS3" s="101"/>
      <c r="FT3" s="101"/>
      <c r="FU3" s="101"/>
      <c r="FV3" s="101"/>
      <c r="FW3" s="101"/>
      <c r="FX3" s="101"/>
      <c r="FY3" s="101"/>
      <c r="FZ3" s="101"/>
      <c r="GA3" s="101"/>
      <c r="GB3" s="101"/>
      <c r="GC3" s="101"/>
      <c r="GD3" s="101"/>
      <c r="GE3" s="101"/>
      <c r="GF3" s="101"/>
      <c r="GG3" s="101"/>
      <c r="GH3" s="101"/>
      <c r="GI3" s="101"/>
      <c r="GJ3" s="101"/>
      <c r="GK3" s="101"/>
      <c r="GL3" s="101"/>
      <c r="GM3" s="101"/>
      <c r="GN3" s="101"/>
      <c r="GO3" s="101"/>
      <c r="GP3" s="101"/>
      <c r="GQ3" s="101"/>
      <c r="GR3" s="101"/>
      <c r="GS3" s="101"/>
      <c r="GT3" s="101"/>
      <c r="GU3" s="101"/>
      <c r="GV3" s="101"/>
      <c r="GW3" s="101"/>
      <c r="GX3" s="101"/>
      <c r="GY3" s="101"/>
      <c r="GZ3" s="101"/>
      <c r="HA3" s="101"/>
      <c r="HB3" s="101"/>
      <c r="HC3" s="101"/>
      <c r="HD3" s="101"/>
      <c r="HE3" s="101"/>
      <c r="HF3" s="101"/>
      <c r="HG3" s="101"/>
      <c r="HH3" s="101"/>
      <c r="HI3" s="101"/>
      <c r="HJ3" s="101"/>
      <c r="HK3" s="101"/>
      <c r="HL3" s="101"/>
      <c r="HM3" s="101"/>
      <c r="HN3" s="101"/>
      <c r="HO3" s="101"/>
      <c r="HP3" s="101"/>
      <c r="HQ3" s="101"/>
      <c r="HR3" s="101"/>
      <c r="HS3" s="101"/>
      <c r="HT3" s="101"/>
      <c r="HU3" s="101"/>
      <c r="HV3" s="101"/>
      <c r="HW3" s="101"/>
      <c r="HX3" s="101"/>
      <c r="HY3" s="101"/>
      <c r="HZ3" s="101"/>
      <c r="IA3" s="101"/>
      <c r="IB3" s="101"/>
      <c r="IC3" s="101"/>
      <c r="ID3" s="101"/>
      <c r="IE3" s="101"/>
      <c r="IF3" s="101"/>
      <c r="IG3" s="101"/>
      <c r="IH3" s="101"/>
      <c r="II3" s="101"/>
      <c r="IJ3" s="101"/>
      <c r="IK3" s="101"/>
      <c r="IL3" s="101"/>
      <c r="IM3" s="101"/>
    </row>
    <row s="2" customFormat="1" ht="42.0" customHeight="1" x14ac:dyDescent="0.15" r="4" spans="1:247">
      <c r="A4" s="644" t="s">
        <v>3</v>
      </c>
      <c r="B4" s="644" t="s">
        <v>3</v>
      </c>
      <c r="C4" s="644" t="s">
        <v>3</v>
      </c>
      <c r="D4" s="644" t="s">
        <v>3</v>
      </c>
      <c r="E4" s="644" t="s">
        <v>3</v>
      </c>
      <c r="F4" s="644" t="s">
        <v>8</v>
      </c>
      <c r="G4" s="644" t="s">
        <v>158</v>
      </c>
      <c r="H4" s="644" t="s">
        <v>10</v>
      </c>
      <c r="I4" s="644" t="s">
        <v>11</v>
      </c>
      <c r="J4" s="1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/>
      <c r="W4" s="101"/>
      <c r="X4" s="101"/>
      <c r="Y4" s="101"/>
      <c r="Z4" s="101"/>
      <c r="AA4" s="101"/>
      <c r="AB4" s="101"/>
      <c r="AC4" s="101"/>
      <c r="AD4" s="101"/>
      <c r="AE4" s="101"/>
      <c r="AF4" s="101"/>
      <c r="AG4" s="101"/>
      <c r="AH4" s="101"/>
      <c r="AI4" s="101"/>
      <c r="AJ4" s="101"/>
      <c r="AK4" s="101"/>
      <c r="AL4" s="101"/>
      <c r="AM4" s="101"/>
      <c r="AN4" s="101"/>
      <c r="AO4" s="101"/>
      <c r="AP4" s="101"/>
      <c r="AQ4" s="101"/>
      <c r="AR4" s="101"/>
      <c r="AS4" s="101"/>
      <c r="AT4" s="101"/>
      <c r="AU4" s="101"/>
      <c r="AV4" s="101"/>
      <c r="AW4" s="101"/>
      <c r="AX4" s="101"/>
      <c r="AY4" s="101"/>
      <c r="AZ4" s="101"/>
      <c r="BA4" s="101"/>
      <c r="BB4" s="101"/>
      <c r="BC4" s="101"/>
      <c r="BD4" s="101"/>
      <c r="BE4" s="101"/>
      <c r="BF4" s="101"/>
      <c r="BG4" s="101"/>
      <c r="BH4" s="101"/>
      <c r="BI4" s="101"/>
      <c r="BJ4" s="101"/>
      <c r="BK4" s="101"/>
      <c r="BL4" s="101"/>
      <c r="BM4" s="101"/>
      <c r="BN4" s="101"/>
      <c r="BO4" s="101"/>
      <c r="BP4" s="101"/>
      <c r="BQ4" s="101"/>
      <c r="BR4" s="101"/>
      <c r="BS4" s="101"/>
      <c r="BT4" s="101"/>
      <c r="BU4" s="101"/>
      <c r="BV4" s="101"/>
      <c r="BW4" s="101"/>
      <c r="BX4" s="101"/>
      <c r="BY4" s="101"/>
      <c r="BZ4" s="101"/>
      <c r="CA4" s="101"/>
      <c r="CB4" s="101"/>
      <c r="CC4" s="101"/>
      <c r="CD4" s="101"/>
      <c r="CE4" s="101"/>
      <c r="CF4" s="101"/>
      <c r="CG4" s="101"/>
      <c r="CH4" s="101"/>
      <c r="CI4" s="101"/>
      <c r="CJ4" s="101"/>
      <c r="CK4" s="101"/>
      <c r="CL4" s="101"/>
      <c r="CM4" s="101"/>
      <c r="CN4" s="101"/>
      <c r="CO4" s="101"/>
      <c r="CP4" s="101"/>
      <c r="CQ4" s="101"/>
      <c r="CR4" s="101"/>
      <c r="CS4" s="101"/>
      <c r="CT4" s="101"/>
      <c r="CU4" s="101"/>
      <c r="CV4" s="101"/>
      <c r="CW4" s="101"/>
      <c r="CX4" s="101"/>
      <c r="CY4" s="101"/>
      <c r="CZ4" s="101"/>
      <c r="DA4" s="101"/>
      <c r="DB4" s="101"/>
      <c r="DC4" s="101"/>
      <c r="DD4" s="101"/>
      <c r="DE4" s="101"/>
      <c r="DF4" s="101"/>
      <c r="DG4" s="101"/>
      <c r="DH4" s="101"/>
      <c r="DI4" s="101"/>
      <c r="DJ4" s="101"/>
      <c r="DK4" s="101"/>
      <c r="DL4" s="101"/>
      <c r="DM4" s="101"/>
      <c r="DN4" s="101"/>
      <c r="DO4" s="101"/>
      <c r="DP4" s="101"/>
      <c r="DQ4" s="101"/>
      <c r="DR4" s="101"/>
      <c r="DS4" s="101"/>
      <c r="DT4" s="101"/>
      <c r="DU4" s="101"/>
      <c r="DV4" s="101"/>
      <c r="DW4" s="101"/>
      <c r="DX4" s="101"/>
      <c r="DY4" s="101"/>
      <c r="DZ4" s="101"/>
      <c r="EA4" s="101"/>
      <c r="EB4" s="101"/>
      <c r="EC4" s="101"/>
      <c r="ED4" s="101"/>
      <c r="EE4" s="101"/>
      <c r="EF4" s="101"/>
      <c r="EG4" s="101"/>
      <c r="EH4" s="101"/>
      <c r="EI4" s="101"/>
      <c r="EJ4" s="101"/>
      <c r="EK4" s="101"/>
      <c r="EL4" s="101"/>
      <c r="EM4" s="101"/>
      <c r="EN4" s="101"/>
      <c r="EO4" s="101"/>
      <c r="EP4" s="101"/>
      <c r="EQ4" s="101"/>
      <c r="ER4" s="101"/>
      <c r="ES4" s="101"/>
      <c r="ET4" s="101"/>
      <c r="EU4" s="101"/>
      <c r="EV4" s="101"/>
      <c r="EW4" s="101"/>
      <c r="EX4" s="101"/>
      <c r="EY4" s="101"/>
      <c r="EZ4" s="101"/>
      <c r="FA4" s="101"/>
      <c r="FB4" s="101"/>
      <c r="FC4" s="101"/>
      <c r="FD4" s="101"/>
      <c r="FE4" s="101"/>
      <c r="FF4" s="101"/>
      <c r="FG4" s="101"/>
      <c r="FH4" s="101"/>
      <c r="FI4" s="101"/>
      <c r="FJ4" s="101"/>
      <c r="FK4" s="101"/>
      <c r="FL4" s="101"/>
      <c r="FM4" s="101"/>
      <c r="FN4" s="101"/>
      <c r="FO4" s="101"/>
      <c r="FP4" s="101"/>
      <c r="FQ4" s="101"/>
      <c r="FR4" s="101"/>
      <c r="FS4" s="101"/>
      <c r="FT4" s="101"/>
      <c r="FU4" s="101"/>
      <c r="FV4" s="101"/>
      <c r="FW4" s="101"/>
      <c r="FX4" s="101"/>
      <c r="FY4" s="101"/>
      <c r="FZ4" s="101"/>
      <c r="GA4" s="101"/>
      <c r="GB4" s="101"/>
      <c r="GC4" s="101"/>
      <c r="GD4" s="101"/>
      <c r="GE4" s="101"/>
      <c r="GF4" s="101"/>
      <c r="GG4" s="101"/>
      <c r="GH4" s="101"/>
      <c r="GI4" s="101"/>
      <c r="GJ4" s="101"/>
      <c r="GK4" s="101"/>
      <c r="GL4" s="101"/>
      <c r="GM4" s="101"/>
      <c r="GN4" s="101"/>
      <c r="GO4" s="101"/>
      <c r="GP4" s="101"/>
      <c r="GQ4" s="101"/>
      <c r="GR4" s="101"/>
      <c r="GS4" s="101"/>
      <c r="GT4" s="101"/>
      <c r="GU4" s="101"/>
      <c r="GV4" s="101"/>
      <c r="GW4" s="101"/>
      <c r="GX4" s="101"/>
      <c r="GY4" s="101"/>
      <c r="GZ4" s="101"/>
      <c r="HA4" s="101"/>
      <c r="HB4" s="101"/>
      <c r="HC4" s="101"/>
      <c r="HD4" s="101"/>
      <c r="HE4" s="101"/>
      <c r="HF4" s="101"/>
      <c r="HG4" s="101"/>
      <c r="HH4" s="101"/>
      <c r="HI4" s="101"/>
      <c r="HJ4" s="101"/>
      <c r="HK4" s="101"/>
      <c r="HL4" s="101"/>
      <c r="HM4" s="101"/>
      <c r="HN4" s="101"/>
      <c r="HO4" s="101"/>
      <c r="HP4" s="101"/>
      <c r="HQ4" s="101"/>
      <c r="HR4" s="101"/>
      <c r="HS4" s="101"/>
      <c r="HT4" s="101"/>
      <c r="HU4" s="101"/>
      <c r="HV4" s="101"/>
      <c r="HW4" s="101"/>
      <c r="HX4" s="101"/>
      <c r="HY4" s="101"/>
      <c r="HZ4" s="101"/>
      <c r="IA4" s="101"/>
      <c r="IB4" s="101"/>
      <c r="IC4" s="101"/>
      <c r="ID4" s="101"/>
      <c r="IE4" s="101"/>
      <c r="IF4" s="101"/>
      <c r="IG4" s="101"/>
      <c r="IH4" s="101"/>
      <c r="II4" s="101"/>
      <c r="IJ4" s="101"/>
      <c r="IK4" s="101"/>
      <c r="IL4" s="101"/>
      <c r="IM4" s="101"/>
    </row>
    <row s="2" customFormat="1" ht="42.0" customHeight="1" x14ac:dyDescent="0.15" r="5" spans="1:247">
      <c r="A5" s="618" t="s">
        <v>159</v>
      </c>
      <c r="B5" s="598">
        <v>25463</v>
      </c>
      <c r="C5" s="689">
        <v>2624</v>
      </c>
      <c r="D5" s="688">
        <v>28565</v>
      </c>
      <c r="E5" s="689">
        <v>3994</v>
      </c>
      <c r="F5" s="688">
        <v>15995</v>
      </c>
      <c r="G5" s="688">
        <v>163</v>
      </c>
      <c r="H5" s="688">
        <v>9596</v>
      </c>
      <c r="I5" s="598">
        <v>100</v>
      </c>
      <c r="J5" s="101"/>
      <c r="K5" s="101"/>
      <c r="L5" s="101"/>
      <c r="M5" s="101"/>
      <c r="N5" s="101"/>
      <c r="O5" s="101"/>
      <c r="P5" s="101"/>
      <c r="Q5" s="101"/>
      <c r="R5" s="101"/>
      <c r="S5" s="101"/>
      <c r="T5" s="101"/>
      <c r="U5" s="101"/>
      <c r="V5" s="101"/>
      <c r="W5" s="101"/>
      <c r="X5" s="101"/>
      <c r="Y5" s="101"/>
      <c r="Z5" s="101"/>
      <c r="AA5" s="101"/>
      <c r="AB5" s="101"/>
      <c r="AC5" s="101"/>
      <c r="AD5" s="101"/>
      <c r="AE5" s="101"/>
      <c r="AF5" s="101"/>
      <c r="AG5" s="101"/>
      <c r="AH5" s="101"/>
      <c r="AI5" s="101"/>
      <c r="AJ5" s="101"/>
      <c r="AK5" s="101"/>
      <c r="AL5" s="101"/>
      <c r="AM5" s="101"/>
      <c r="AN5" s="101"/>
      <c r="AO5" s="101"/>
      <c r="AP5" s="101"/>
      <c r="AQ5" s="101"/>
      <c r="AR5" s="101"/>
      <c r="AS5" s="101"/>
      <c r="AT5" s="101"/>
      <c r="AU5" s="101"/>
      <c r="AV5" s="101"/>
      <c r="AW5" s="101"/>
      <c r="AX5" s="101"/>
      <c r="AY5" s="101"/>
      <c r="AZ5" s="101"/>
      <c r="BA5" s="101"/>
      <c r="BB5" s="101"/>
      <c r="BC5" s="101"/>
      <c r="BD5" s="101"/>
      <c r="BE5" s="101"/>
      <c r="BF5" s="101"/>
      <c r="BG5" s="101"/>
      <c r="BH5" s="101"/>
      <c r="BI5" s="101"/>
      <c r="BJ5" s="101"/>
      <c r="BK5" s="101"/>
      <c r="BL5" s="101"/>
      <c r="BM5" s="101"/>
      <c r="BN5" s="101"/>
      <c r="BO5" s="101"/>
      <c r="BP5" s="101"/>
      <c r="BQ5" s="101"/>
      <c r="BR5" s="101"/>
      <c r="BS5" s="101"/>
      <c r="BT5" s="101"/>
      <c r="BU5" s="101"/>
      <c r="BV5" s="101"/>
      <c r="BW5" s="101"/>
      <c r="BX5" s="101"/>
      <c r="BY5" s="101"/>
      <c r="BZ5" s="101"/>
      <c r="CA5" s="101"/>
      <c r="CB5" s="101"/>
      <c r="CC5" s="101"/>
      <c r="CD5" s="101"/>
      <c r="CE5" s="101"/>
      <c r="CF5" s="101"/>
      <c r="CG5" s="101"/>
      <c r="CH5" s="101"/>
      <c r="CI5" s="101"/>
      <c r="CJ5" s="101"/>
      <c r="CK5" s="101"/>
      <c r="CL5" s="101"/>
      <c r="CM5" s="101"/>
      <c r="CN5" s="101"/>
      <c r="CO5" s="101"/>
      <c r="CP5" s="101"/>
      <c r="CQ5" s="101"/>
      <c r="CR5" s="101"/>
      <c r="CS5" s="101"/>
      <c r="CT5" s="101"/>
      <c r="CU5" s="101"/>
      <c r="CV5" s="101"/>
      <c r="CW5" s="101"/>
      <c r="CX5" s="101"/>
      <c r="CY5" s="101"/>
      <c r="CZ5" s="101"/>
      <c r="DA5" s="101"/>
      <c r="DB5" s="101"/>
      <c r="DC5" s="101"/>
      <c r="DD5" s="101"/>
      <c r="DE5" s="101"/>
      <c r="DF5" s="101"/>
      <c r="DG5" s="101"/>
      <c r="DH5" s="101"/>
      <c r="DI5" s="101"/>
      <c r="DJ5" s="101"/>
      <c r="DK5" s="101"/>
      <c r="DL5" s="101"/>
      <c r="DM5" s="101"/>
      <c r="DN5" s="101"/>
      <c r="DO5" s="101"/>
      <c r="DP5" s="101"/>
      <c r="DQ5" s="101"/>
      <c r="DR5" s="101"/>
      <c r="DS5" s="101"/>
      <c r="DT5" s="101"/>
      <c r="DU5" s="101"/>
      <c r="DV5" s="101"/>
      <c r="DW5" s="101"/>
      <c r="DX5" s="101"/>
      <c r="DY5" s="101"/>
      <c r="DZ5" s="101"/>
      <c r="EA5" s="101"/>
      <c r="EB5" s="101"/>
      <c r="EC5" s="101"/>
      <c r="ED5" s="101"/>
      <c r="EE5" s="101"/>
      <c r="EF5" s="101"/>
      <c r="EG5" s="101"/>
      <c r="EH5" s="101"/>
      <c r="EI5" s="101"/>
      <c r="EJ5" s="101"/>
      <c r="EK5" s="101"/>
      <c r="EL5" s="101"/>
      <c r="EM5" s="101"/>
      <c r="EN5" s="101"/>
      <c r="EO5" s="101"/>
      <c r="EP5" s="101"/>
      <c r="EQ5" s="101"/>
      <c r="ER5" s="101"/>
      <c r="ES5" s="101"/>
      <c r="ET5" s="101"/>
      <c r="EU5" s="101"/>
      <c r="EV5" s="101"/>
      <c r="EW5" s="101"/>
      <c r="EX5" s="101"/>
      <c r="EY5" s="101"/>
      <c r="EZ5" s="101"/>
      <c r="FA5" s="101"/>
      <c r="FB5" s="101"/>
      <c r="FC5" s="101"/>
      <c r="FD5" s="101"/>
      <c r="FE5" s="101"/>
      <c r="FF5" s="101"/>
      <c r="FG5" s="101"/>
      <c r="FH5" s="101"/>
      <c r="FI5" s="101"/>
      <c r="FJ5" s="101"/>
      <c r="FK5" s="101"/>
      <c r="FL5" s="101"/>
      <c r="FM5" s="101"/>
      <c r="FN5" s="101"/>
      <c r="FO5" s="101"/>
      <c r="FP5" s="101"/>
      <c r="FQ5" s="101"/>
      <c r="FR5" s="101"/>
      <c r="FS5" s="101"/>
      <c r="FT5" s="101"/>
      <c r="FU5" s="101"/>
      <c r="FV5" s="101"/>
      <c r="FW5" s="101"/>
      <c r="FX5" s="101"/>
      <c r="FY5" s="101"/>
      <c r="FZ5" s="101"/>
      <c r="GA5" s="101"/>
      <c r="GB5" s="101"/>
      <c r="GC5" s="101"/>
      <c r="GD5" s="101"/>
      <c r="GE5" s="101"/>
      <c r="GF5" s="101"/>
      <c r="GG5" s="101"/>
      <c r="GH5" s="101"/>
      <c r="GI5" s="101"/>
      <c r="GJ5" s="101"/>
      <c r="GK5" s="101"/>
      <c r="GL5" s="101"/>
      <c r="GM5" s="101"/>
      <c r="GN5" s="101"/>
      <c r="GO5" s="101"/>
      <c r="GP5" s="101"/>
      <c r="GQ5" s="101"/>
      <c r="GR5" s="101"/>
      <c r="GS5" s="101"/>
      <c r="GT5" s="101"/>
      <c r="GU5" s="101"/>
      <c r="GV5" s="101"/>
      <c r="GW5" s="101"/>
      <c r="GX5" s="101"/>
      <c r="GY5" s="101"/>
      <c r="GZ5" s="101"/>
      <c r="HA5" s="101"/>
      <c r="HB5" s="101"/>
      <c r="HC5" s="101"/>
      <c r="HD5" s="101"/>
      <c r="HE5" s="101"/>
      <c r="HF5" s="101"/>
      <c r="HG5" s="101"/>
      <c r="HH5" s="101"/>
      <c r="HI5" s="101"/>
      <c r="HJ5" s="101"/>
      <c r="HK5" s="101"/>
      <c r="HL5" s="101"/>
      <c r="HM5" s="101"/>
      <c r="HN5" s="101"/>
      <c r="HO5" s="101"/>
      <c r="HP5" s="101"/>
      <c r="HQ5" s="101"/>
      <c r="HR5" s="101"/>
      <c r="HS5" s="101"/>
      <c r="HT5" s="101"/>
      <c r="HU5" s="101"/>
      <c r="HV5" s="101"/>
      <c r="HW5" s="101"/>
      <c r="HX5" s="101"/>
      <c r="HY5" s="101"/>
      <c r="HZ5" s="101"/>
      <c r="IA5" s="101"/>
      <c r="IB5" s="101"/>
      <c r="IC5" s="101"/>
      <c r="ID5" s="101"/>
      <c r="IE5" s="101"/>
      <c r="IF5" s="101"/>
      <c r="IG5" s="101"/>
      <c r="IH5" s="101"/>
      <c r="II5" s="101"/>
      <c r="IJ5" s="101"/>
      <c r="IK5" s="101"/>
      <c r="IL5" s="101"/>
      <c r="IM5" s="101"/>
    </row>
    <row s="2" customFormat="1" ht="42.0" customHeight="1" x14ac:dyDescent="0.15" r="6" spans="1:247">
      <c r="A6" s="618" t="s">
        <v>160</v>
      </c>
      <c r="B6" s="598">
        <v>1271</v>
      </c>
      <c r="C6" s="689">
        <v>219</v>
      </c>
      <c r="D6" s="688">
        <v>1190</v>
      </c>
      <c r="E6" s="689">
        <v>1028</v>
      </c>
      <c r="F6" s="688">
        <v>1038</v>
      </c>
      <c r="G6" s="688">
        <v>22</v>
      </c>
      <c r="H6" s="688">
        <v>564</v>
      </c>
      <c r="I6" s="598">
        <v>100</v>
      </c>
      <c r="J6" s="101"/>
      <c r="K6" s="101"/>
      <c r="L6" s="101"/>
      <c r="M6" s="101"/>
      <c r="N6" s="101"/>
      <c r="O6" s="101"/>
      <c r="P6" s="101"/>
      <c r="Q6" s="101"/>
      <c r="R6" s="101"/>
      <c r="S6" s="101"/>
      <c r="T6" s="101"/>
      <c r="U6" s="101"/>
      <c r="V6" s="101"/>
      <c r="W6" s="101"/>
      <c r="X6" s="101"/>
      <c r="Y6" s="101"/>
      <c r="Z6" s="101"/>
      <c r="AA6" s="101"/>
      <c r="AB6" s="101"/>
      <c r="AC6" s="101"/>
      <c r="AD6" s="101"/>
      <c r="AE6" s="101"/>
      <c r="AF6" s="101"/>
      <c r="AG6" s="101"/>
      <c r="AH6" s="101"/>
      <c r="AI6" s="101"/>
      <c r="AJ6" s="101"/>
      <c r="AK6" s="101"/>
      <c r="AL6" s="101"/>
      <c r="AM6" s="101"/>
      <c r="AN6" s="101"/>
      <c r="AO6" s="101"/>
      <c r="AP6" s="101"/>
      <c r="AQ6" s="101"/>
      <c r="AR6" s="101"/>
      <c r="AS6" s="101"/>
      <c r="AT6" s="101"/>
      <c r="AU6" s="101"/>
      <c r="AV6" s="101"/>
      <c r="AW6" s="101"/>
      <c r="AX6" s="101"/>
      <c r="AY6" s="101"/>
      <c r="AZ6" s="101"/>
      <c r="BA6" s="101"/>
      <c r="BB6" s="101"/>
      <c r="BC6" s="101"/>
      <c r="BD6" s="101"/>
      <c r="BE6" s="101"/>
      <c r="BF6" s="101"/>
      <c r="BG6" s="101"/>
      <c r="BH6" s="101"/>
      <c r="BI6" s="101"/>
      <c r="BJ6" s="101"/>
      <c r="BK6" s="101"/>
      <c r="BL6" s="101"/>
      <c r="BM6" s="101"/>
      <c r="BN6" s="101"/>
      <c r="BO6" s="101"/>
      <c r="BP6" s="101"/>
      <c r="BQ6" s="101"/>
      <c r="BR6" s="101"/>
      <c r="BS6" s="101"/>
      <c r="BT6" s="101"/>
      <c r="BU6" s="101"/>
      <c r="BV6" s="101"/>
      <c r="BW6" s="101"/>
      <c r="BX6" s="101"/>
      <c r="BY6" s="101"/>
      <c r="BZ6" s="101"/>
      <c r="CA6" s="101"/>
      <c r="CB6" s="101"/>
      <c r="CC6" s="101"/>
      <c r="CD6" s="101"/>
      <c r="CE6" s="101"/>
      <c r="CF6" s="101"/>
      <c r="CG6" s="101"/>
      <c r="CH6" s="101"/>
      <c r="CI6" s="101"/>
      <c r="CJ6" s="101"/>
      <c r="CK6" s="101"/>
      <c r="CL6" s="101"/>
      <c r="CM6" s="101"/>
      <c r="CN6" s="101"/>
      <c r="CO6" s="101"/>
      <c r="CP6" s="101"/>
      <c r="CQ6" s="101"/>
      <c r="CR6" s="101"/>
      <c r="CS6" s="101"/>
      <c r="CT6" s="101"/>
      <c r="CU6" s="101"/>
      <c r="CV6" s="101"/>
      <c r="CW6" s="101"/>
      <c r="CX6" s="101"/>
      <c r="CY6" s="101"/>
      <c r="CZ6" s="101"/>
      <c r="DA6" s="101"/>
      <c r="DB6" s="101"/>
      <c r="DC6" s="101"/>
      <c r="DD6" s="101"/>
      <c r="DE6" s="101"/>
      <c r="DF6" s="101"/>
      <c r="DG6" s="101"/>
      <c r="DH6" s="101"/>
      <c r="DI6" s="101"/>
      <c r="DJ6" s="101"/>
      <c r="DK6" s="101"/>
      <c r="DL6" s="101"/>
      <c r="DM6" s="101"/>
      <c r="DN6" s="101"/>
      <c r="DO6" s="101"/>
      <c r="DP6" s="101"/>
      <c r="DQ6" s="101"/>
      <c r="DR6" s="101"/>
      <c r="DS6" s="101"/>
      <c r="DT6" s="101"/>
      <c r="DU6" s="101"/>
      <c r="DV6" s="101"/>
      <c r="DW6" s="101"/>
      <c r="DX6" s="101"/>
      <c r="DY6" s="101"/>
      <c r="DZ6" s="101"/>
      <c r="EA6" s="101"/>
      <c r="EB6" s="101"/>
      <c r="EC6" s="101"/>
      <c r="ED6" s="101"/>
      <c r="EE6" s="101"/>
      <c r="EF6" s="101"/>
      <c r="EG6" s="101"/>
      <c r="EH6" s="101"/>
      <c r="EI6" s="101"/>
      <c r="EJ6" s="101"/>
      <c r="EK6" s="101"/>
      <c r="EL6" s="101"/>
      <c r="EM6" s="101"/>
      <c r="EN6" s="101"/>
      <c r="EO6" s="101"/>
      <c r="EP6" s="101"/>
      <c r="EQ6" s="101"/>
      <c r="ER6" s="101"/>
      <c r="ES6" s="101"/>
      <c r="ET6" s="101"/>
      <c r="EU6" s="101"/>
      <c r="EV6" s="101"/>
      <c r="EW6" s="101"/>
      <c r="EX6" s="101"/>
      <c r="EY6" s="101"/>
      <c r="EZ6" s="101"/>
      <c r="FA6" s="101"/>
      <c r="FB6" s="101"/>
      <c r="FC6" s="101"/>
      <c r="FD6" s="101"/>
      <c r="FE6" s="101"/>
      <c r="FF6" s="101"/>
      <c r="FG6" s="101"/>
      <c r="FH6" s="101"/>
      <c r="FI6" s="101"/>
      <c r="FJ6" s="101"/>
      <c r="FK6" s="101"/>
      <c r="FL6" s="101"/>
      <c r="FM6" s="101"/>
      <c r="FN6" s="101"/>
      <c r="FO6" s="101"/>
      <c r="FP6" s="101"/>
      <c r="FQ6" s="101"/>
      <c r="FR6" s="101"/>
      <c r="FS6" s="101"/>
      <c r="FT6" s="101"/>
      <c r="FU6" s="101"/>
      <c r="FV6" s="101"/>
      <c r="FW6" s="101"/>
      <c r="FX6" s="101"/>
      <c r="FY6" s="101"/>
      <c r="FZ6" s="101"/>
      <c r="GA6" s="101"/>
      <c r="GB6" s="101"/>
      <c r="GC6" s="101"/>
      <c r="GD6" s="101"/>
      <c r="GE6" s="101"/>
      <c r="GF6" s="101"/>
      <c r="GG6" s="101"/>
      <c r="GH6" s="101"/>
      <c r="GI6" s="101"/>
      <c r="GJ6" s="101"/>
      <c r="GK6" s="101"/>
      <c r="GL6" s="101"/>
      <c r="GM6" s="101"/>
      <c r="GN6" s="101"/>
      <c r="GO6" s="101"/>
      <c r="GP6" s="101"/>
      <c r="GQ6" s="101"/>
      <c r="GR6" s="101"/>
      <c r="GS6" s="101"/>
      <c r="GT6" s="101"/>
      <c r="GU6" s="101"/>
      <c r="GV6" s="101"/>
      <c r="GW6" s="101"/>
      <c r="GX6" s="101"/>
      <c r="GY6" s="101"/>
      <c r="GZ6" s="101"/>
      <c r="HA6" s="101"/>
      <c r="HB6" s="101"/>
      <c r="HC6" s="101"/>
      <c r="HD6" s="101"/>
      <c r="HE6" s="101"/>
      <c r="HF6" s="101"/>
      <c r="HG6" s="101"/>
      <c r="HH6" s="101"/>
      <c r="HI6" s="101"/>
      <c r="HJ6" s="101"/>
      <c r="HK6" s="101"/>
      <c r="HL6" s="101"/>
      <c r="HM6" s="101"/>
      <c r="HN6" s="101"/>
      <c r="HO6" s="101"/>
      <c r="HP6" s="101"/>
      <c r="HQ6" s="101"/>
      <c r="HR6" s="101"/>
      <c r="HS6" s="101"/>
      <c r="HT6" s="101"/>
      <c r="HU6" s="101"/>
      <c r="HV6" s="101"/>
      <c r="HW6" s="101"/>
      <c r="HX6" s="101"/>
      <c r="HY6" s="101"/>
      <c r="HZ6" s="101"/>
      <c r="IA6" s="101"/>
      <c r="IB6" s="101"/>
      <c r="IC6" s="101"/>
      <c r="ID6" s="101"/>
      <c r="IE6" s="101"/>
      <c r="IF6" s="101"/>
      <c r="IG6" s="101"/>
      <c r="IH6" s="101"/>
      <c r="II6" s="101"/>
      <c r="IJ6" s="101"/>
      <c r="IK6" s="101"/>
      <c r="IL6" s="101"/>
      <c r="IM6" s="101"/>
    </row>
    <row s="2" customFormat="1" ht="42.0" customHeight="1" x14ac:dyDescent="0.15" r="7" spans="1:247">
      <c r="A7" s="618" t="s">
        <v>161</v>
      </c>
      <c r="B7" s="598">
        <v>428238</v>
      </c>
      <c r="C7" s="689">
        <v>52834</v>
      </c>
      <c r="D7" s="688">
        <v>553365</v>
      </c>
      <c r="E7" s="690">
        <v>92835</v>
      </c>
      <c r="F7" s="688">
        <v>302467</v>
      </c>
      <c r="G7" s="688">
        <v>9641</v>
      </c>
      <c r="H7" s="688">
        <v>182526</v>
      </c>
      <c r="I7" s="598">
        <v>100</v>
      </c>
      <c r="J7" s="101"/>
      <c r="K7" s="101"/>
      <c r="L7" s="101"/>
      <c r="M7" s="101"/>
      <c r="N7" s="101"/>
      <c r="O7" s="101"/>
      <c r="P7" s="101"/>
      <c r="Q7" s="101"/>
      <c r="R7" s="101"/>
      <c r="S7" s="101"/>
      <c r="T7" s="101"/>
      <c r="U7" s="101"/>
      <c r="V7" s="101"/>
      <c r="W7" s="101"/>
      <c r="X7" s="101"/>
      <c r="Y7" s="101"/>
      <c r="Z7" s="101"/>
      <c r="AA7" s="101"/>
      <c r="AB7" s="101"/>
      <c r="AC7" s="101"/>
      <c r="AD7" s="101"/>
      <c r="AE7" s="101"/>
      <c r="AF7" s="101"/>
      <c r="AG7" s="101"/>
      <c r="AH7" s="101"/>
      <c r="AI7" s="101"/>
      <c r="AJ7" s="101"/>
      <c r="AK7" s="101"/>
      <c r="AL7" s="101"/>
      <c r="AM7" s="101"/>
      <c r="AN7" s="101"/>
      <c r="AO7" s="101"/>
      <c r="AP7" s="101"/>
      <c r="AQ7" s="101"/>
      <c r="AR7" s="101"/>
      <c r="AS7" s="101"/>
      <c r="AT7" s="101"/>
      <c r="AU7" s="101"/>
      <c r="AV7" s="101"/>
      <c r="AW7" s="101"/>
      <c r="AX7" s="101"/>
      <c r="AY7" s="101"/>
      <c r="AZ7" s="101"/>
      <c r="BA7" s="101"/>
      <c r="BB7" s="101"/>
      <c r="BC7" s="101"/>
      <c r="BD7" s="101"/>
      <c r="BE7" s="101"/>
      <c r="BF7" s="101"/>
      <c r="BG7" s="101"/>
      <c r="BH7" s="101"/>
      <c r="BI7" s="101"/>
      <c r="BJ7" s="101"/>
      <c r="BK7" s="101"/>
      <c r="BL7" s="101"/>
      <c r="BM7" s="101"/>
      <c r="BN7" s="101"/>
      <c r="BO7" s="101"/>
      <c r="BP7" s="101"/>
      <c r="BQ7" s="101"/>
      <c r="BR7" s="101"/>
      <c r="BS7" s="101"/>
      <c r="BT7" s="101"/>
      <c r="BU7" s="101"/>
      <c r="BV7" s="101"/>
      <c r="BW7" s="101"/>
      <c r="BX7" s="101"/>
      <c r="BY7" s="101"/>
      <c r="BZ7" s="101"/>
      <c r="CA7" s="101"/>
      <c r="CB7" s="101"/>
      <c r="CC7" s="101"/>
      <c r="CD7" s="101"/>
      <c r="CE7" s="101"/>
      <c r="CF7" s="101"/>
      <c r="CG7" s="101"/>
      <c r="CH7" s="101"/>
      <c r="CI7" s="101"/>
      <c r="CJ7" s="101"/>
      <c r="CK7" s="101"/>
      <c r="CL7" s="101"/>
      <c r="CM7" s="101"/>
      <c r="CN7" s="101"/>
      <c r="CO7" s="101"/>
      <c r="CP7" s="101"/>
      <c r="CQ7" s="101"/>
      <c r="CR7" s="101"/>
      <c r="CS7" s="101"/>
      <c r="CT7" s="101"/>
      <c r="CU7" s="101"/>
      <c r="CV7" s="101"/>
      <c r="CW7" s="101"/>
      <c r="CX7" s="101"/>
      <c r="CY7" s="101"/>
      <c r="CZ7" s="101"/>
      <c r="DA7" s="101"/>
      <c r="DB7" s="101"/>
      <c r="DC7" s="101"/>
      <c r="DD7" s="101"/>
      <c r="DE7" s="101"/>
      <c r="DF7" s="101"/>
      <c r="DG7" s="101"/>
      <c r="DH7" s="101"/>
      <c r="DI7" s="101"/>
      <c r="DJ7" s="101"/>
      <c r="DK7" s="101"/>
      <c r="DL7" s="101"/>
      <c r="DM7" s="101"/>
      <c r="DN7" s="101"/>
      <c r="DO7" s="101"/>
      <c r="DP7" s="101"/>
      <c r="DQ7" s="101"/>
      <c r="DR7" s="101"/>
      <c r="DS7" s="101"/>
      <c r="DT7" s="101"/>
      <c r="DU7" s="101"/>
      <c r="DV7" s="101"/>
      <c r="DW7" s="101"/>
      <c r="DX7" s="101"/>
      <c r="DY7" s="101"/>
      <c r="DZ7" s="101"/>
      <c r="EA7" s="101"/>
      <c r="EB7" s="101"/>
      <c r="EC7" s="101"/>
      <c r="ED7" s="101"/>
      <c r="EE7" s="101"/>
      <c r="EF7" s="101"/>
      <c r="EG7" s="101"/>
      <c r="EH7" s="101"/>
      <c r="EI7" s="101"/>
      <c r="EJ7" s="101"/>
      <c r="EK7" s="101"/>
      <c r="EL7" s="101"/>
      <c r="EM7" s="101"/>
      <c r="EN7" s="101"/>
      <c r="EO7" s="101"/>
      <c r="EP7" s="101"/>
      <c r="EQ7" s="101"/>
      <c r="ER7" s="101"/>
      <c r="ES7" s="101"/>
      <c r="ET7" s="101"/>
      <c r="EU7" s="101"/>
      <c r="EV7" s="101"/>
      <c r="EW7" s="101"/>
      <c r="EX7" s="101"/>
      <c r="EY7" s="101"/>
      <c r="EZ7" s="101"/>
      <c r="FA7" s="101"/>
      <c r="FB7" s="101"/>
      <c r="FC7" s="101"/>
      <c r="FD7" s="101"/>
      <c r="FE7" s="101"/>
      <c r="FF7" s="101"/>
      <c r="FG7" s="101"/>
      <c r="FH7" s="101"/>
      <c r="FI7" s="101"/>
      <c r="FJ7" s="101"/>
      <c r="FK7" s="101"/>
      <c r="FL7" s="101"/>
      <c r="FM7" s="101"/>
      <c r="FN7" s="101"/>
      <c r="FO7" s="101"/>
      <c r="FP7" s="101"/>
      <c r="FQ7" s="101"/>
      <c r="FR7" s="101"/>
      <c r="FS7" s="101"/>
      <c r="FT7" s="101"/>
      <c r="FU7" s="101"/>
      <c r="FV7" s="101"/>
      <c r="FW7" s="101"/>
      <c r="FX7" s="101"/>
      <c r="FY7" s="101"/>
      <c r="FZ7" s="101"/>
      <c r="GA7" s="101"/>
      <c r="GB7" s="101"/>
      <c r="GC7" s="101"/>
      <c r="GD7" s="101"/>
      <c r="GE7" s="101"/>
      <c r="GF7" s="101"/>
      <c r="GG7" s="101"/>
      <c r="GH7" s="101"/>
      <c r="GI7" s="101"/>
      <c r="GJ7" s="101"/>
      <c r="GK7" s="101"/>
      <c r="GL7" s="101"/>
      <c r="GM7" s="101"/>
      <c r="GN7" s="101"/>
      <c r="GO7" s="101"/>
      <c r="GP7" s="101"/>
      <c r="GQ7" s="101"/>
      <c r="GR7" s="101"/>
      <c r="GS7" s="101"/>
      <c r="GT7" s="101"/>
      <c r="GU7" s="101"/>
      <c r="GV7" s="101"/>
      <c r="GW7" s="101"/>
      <c r="GX7" s="101"/>
      <c r="GY7" s="101"/>
      <c r="GZ7" s="101"/>
      <c r="HA7" s="101"/>
      <c r="HB7" s="101"/>
      <c r="HC7" s="101"/>
      <c r="HD7" s="101"/>
      <c r="HE7" s="101"/>
      <c r="HF7" s="101"/>
      <c r="HG7" s="101"/>
      <c r="HH7" s="101"/>
      <c r="HI7" s="101"/>
      <c r="HJ7" s="101"/>
      <c r="HK7" s="101"/>
      <c r="HL7" s="101"/>
      <c r="HM7" s="101"/>
      <c r="HN7" s="101"/>
      <c r="HO7" s="101"/>
      <c r="HP7" s="101"/>
      <c r="HQ7" s="101"/>
      <c r="HR7" s="101"/>
      <c r="HS7" s="101"/>
      <c r="HT7" s="101"/>
      <c r="HU7" s="101"/>
      <c r="HV7" s="101"/>
      <c r="HW7" s="101"/>
      <c r="HX7" s="101"/>
      <c r="HY7" s="101"/>
      <c r="HZ7" s="101"/>
      <c r="IA7" s="101"/>
      <c r="IB7" s="101"/>
      <c r="IC7" s="101"/>
      <c r="ID7" s="101"/>
      <c r="IE7" s="101"/>
      <c r="IF7" s="101"/>
      <c r="IG7" s="101"/>
      <c r="IH7" s="101"/>
      <c r="II7" s="101"/>
      <c r="IJ7" s="101"/>
      <c r="IK7" s="101"/>
      <c r="IL7" s="101"/>
      <c r="IM7" s="101"/>
    </row>
    <row s="2" customFormat="1" ht="42.0" customHeight="1" x14ac:dyDescent="0.15" r="8" spans="1:247">
      <c r="A8" s="618" t="s">
        <v>162</v>
      </c>
      <c r="B8" s="598">
        <v>170</v>
      </c>
      <c r="C8" s="689">
        <v>225</v>
      </c>
      <c r="D8" s="688">
        <v>113</v>
      </c>
      <c r="E8" s="689">
        <v>270</v>
      </c>
      <c r="F8" s="688">
        <v>180</v>
      </c>
      <c r="G8" s="688">
        <v>206</v>
      </c>
      <c r="H8" s="688">
        <v>180</v>
      </c>
      <c r="I8" s="598">
        <f>IF(G8=0,100,IF(G8&gt;0,(ROUND((H8/G8-1)*100,1)),))</f>
        <v>-12.6</v>
      </c>
      <c r="J8" s="101"/>
      <c r="K8" s="101"/>
      <c r="L8" s="101"/>
      <c r="M8" s="101"/>
      <c r="N8" s="101"/>
      <c r="O8" s="101"/>
      <c r="P8" s="101"/>
      <c r="Q8" s="101"/>
      <c r="R8" s="101"/>
      <c r="S8" s="101"/>
      <c r="T8" s="101"/>
      <c r="U8" s="101"/>
      <c r="V8" s="101"/>
      <c r="W8" s="101"/>
      <c r="X8" s="101"/>
      <c r="Y8" s="101"/>
      <c r="Z8" s="101"/>
      <c r="AA8" s="101"/>
      <c r="AB8" s="101"/>
      <c r="AC8" s="101"/>
      <c r="AD8" s="101"/>
      <c r="AE8" s="101"/>
      <c r="AF8" s="101"/>
      <c r="AG8" s="101"/>
      <c r="AH8" s="101"/>
      <c r="AI8" s="101"/>
      <c r="AJ8" s="101"/>
      <c r="AK8" s="101"/>
      <c r="AL8" s="101"/>
      <c r="AM8" s="101"/>
      <c r="AN8" s="101"/>
      <c r="AO8" s="101"/>
      <c r="AP8" s="101"/>
      <c r="AQ8" s="101"/>
      <c r="AR8" s="101"/>
      <c r="AS8" s="101"/>
      <c r="AT8" s="101"/>
      <c r="AU8" s="101"/>
      <c r="AV8" s="101"/>
      <c r="AW8" s="101"/>
      <c r="AX8" s="101"/>
      <c r="AY8" s="101"/>
      <c r="AZ8" s="101"/>
      <c r="BA8" s="101"/>
      <c r="BB8" s="101"/>
      <c r="BC8" s="101"/>
      <c r="BD8" s="101"/>
      <c r="BE8" s="101"/>
      <c r="BF8" s="101"/>
      <c r="BG8" s="101"/>
      <c r="BH8" s="101"/>
      <c r="BI8" s="101"/>
      <c r="BJ8" s="101"/>
      <c r="BK8" s="101"/>
      <c r="BL8" s="101"/>
      <c r="BM8" s="101"/>
      <c r="BN8" s="101"/>
      <c r="BO8" s="101"/>
      <c r="BP8" s="101"/>
      <c r="BQ8" s="101"/>
      <c r="BR8" s="101"/>
      <c r="BS8" s="101"/>
      <c r="BT8" s="101"/>
      <c r="BU8" s="101"/>
      <c r="BV8" s="101"/>
      <c r="BW8" s="101"/>
      <c r="BX8" s="101"/>
      <c r="BY8" s="101"/>
      <c r="BZ8" s="101"/>
      <c r="CA8" s="101"/>
      <c r="CB8" s="101"/>
      <c r="CC8" s="101"/>
      <c r="CD8" s="101"/>
      <c r="CE8" s="101"/>
      <c r="CF8" s="101"/>
      <c r="CG8" s="101"/>
      <c r="CH8" s="101"/>
      <c r="CI8" s="101"/>
      <c r="CJ8" s="101"/>
      <c r="CK8" s="101"/>
      <c r="CL8" s="101"/>
      <c r="CM8" s="101"/>
      <c r="CN8" s="101"/>
      <c r="CO8" s="101"/>
      <c r="CP8" s="101"/>
      <c r="CQ8" s="101"/>
      <c r="CR8" s="101"/>
      <c r="CS8" s="101"/>
      <c r="CT8" s="101"/>
      <c r="CU8" s="101"/>
      <c r="CV8" s="101"/>
      <c r="CW8" s="101"/>
      <c r="CX8" s="101"/>
      <c r="CY8" s="101"/>
      <c r="CZ8" s="101"/>
      <c r="DA8" s="101"/>
      <c r="DB8" s="101"/>
      <c r="DC8" s="101"/>
      <c r="DD8" s="101"/>
      <c r="DE8" s="101"/>
      <c r="DF8" s="101"/>
      <c r="DG8" s="101"/>
      <c r="DH8" s="101"/>
      <c r="DI8" s="101"/>
      <c r="DJ8" s="101"/>
      <c r="DK8" s="101"/>
      <c r="DL8" s="101"/>
      <c r="DM8" s="101"/>
      <c r="DN8" s="101"/>
      <c r="DO8" s="101"/>
      <c r="DP8" s="101"/>
      <c r="DQ8" s="101"/>
      <c r="DR8" s="101"/>
      <c r="DS8" s="101"/>
      <c r="DT8" s="101"/>
      <c r="DU8" s="101"/>
      <c r="DV8" s="101"/>
      <c r="DW8" s="101"/>
      <c r="DX8" s="101"/>
      <c r="DY8" s="101"/>
      <c r="DZ8" s="101"/>
      <c r="EA8" s="101"/>
      <c r="EB8" s="101"/>
      <c r="EC8" s="101"/>
      <c r="ED8" s="101"/>
      <c r="EE8" s="101"/>
      <c r="EF8" s="101"/>
      <c r="EG8" s="101"/>
      <c r="EH8" s="101"/>
      <c r="EI8" s="101"/>
      <c r="EJ8" s="101"/>
      <c r="EK8" s="101"/>
      <c r="EL8" s="101"/>
      <c r="EM8" s="101"/>
      <c r="EN8" s="101"/>
      <c r="EO8" s="101"/>
      <c r="EP8" s="101"/>
      <c r="EQ8" s="101"/>
      <c r="ER8" s="101"/>
      <c r="ES8" s="101"/>
      <c r="ET8" s="101"/>
      <c r="EU8" s="101"/>
      <c r="EV8" s="101"/>
      <c r="EW8" s="101"/>
      <c r="EX8" s="101"/>
      <c r="EY8" s="101"/>
      <c r="EZ8" s="101"/>
      <c r="FA8" s="101"/>
      <c r="FB8" s="101"/>
      <c r="FC8" s="101"/>
      <c r="FD8" s="101"/>
      <c r="FE8" s="101"/>
      <c r="FF8" s="101"/>
      <c r="FG8" s="101"/>
      <c r="FH8" s="101"/>
      <c r="FI8" s="101"/>
      <c r="FJ8" s="101"/>
      <c r="FK8" s="101"/>
      <c r="FL8" s="101"/>
      <c r="FM8" s="101"/>
      <c r="FN8" s="101"/>
      <c r="FO8" s="101"/>
      <c r="FP8" s="101"/>
      <c r="FQ8" s="101"/>
      <c r="FR8" s="101"/>
      <c r="FS8" s="101"/>
      <c r="FT8" s="101"/>
      <c r="FU8" s="101"/>
      <c r="FV8" s="101"/>
      <c r="FW8" s="101"/>
      <c r="FX8" s="101"/>
      <c r="FY8" s="101"/>
      <c r="FZ8" s="101"/>
      <c r="GA8" s="101"/>
      <c r="GB8" s="101"/>
      <c r="GC8" s="101"/>
      <c r="GD8" s="101"/>
      <c r="GE8" s="101"/>
      <c r="GF8" s="101"/>
      <c r="GG8" s="101"/>
      <c r="GH8" s="101"/>
      <c r="GI8" s="101"/>
      <c r="GJ8" s="101"/>
      <c r="GK8" s="101"/>
      <c r="GL8" s="101"/>
      <c r="GM8" s="101"/>
      <c r="GN8" s="101"/>
      <c r="GO8" s="101"/>
      <c r="GP8" s="101"/>
      <c r="GQ8" s="101"/>
      <c r="GR8" s="101"/>
      <c r="GS8" s="101"/>
      <c r="GT8" s="101"/>
      <c r="GU8" s="101"/>
      <c r="GV8" s="101"/>
      <c r="GW8" s="101"/>
      <c r="GX8" s="101"/>
      <c r="GY8" s="101"/>
      <c r="GZ8" s="101"/>
      <c r="HA8" s="101"/>
      <c r="HB8" s="101"/>
      <c r="HC8" s="101"/>
      <c r="HD8" s="101"/>
      <c r="HE8" s="101"/>
      <c r="HF8" s="101"/>
      <c r="HG8" s="101"/>
      <c r="HH8" s="101"/>
      <c r="HI8" s="101"/>
      <c r="HJ8" s="101"/>
      <c r="HK8" s="101"/>
      <c r="HL8" s="101"/>
      <c r="HM8" s="101"/>
      <c r="HN8" s="101"/>
      <c r="HO8" s="101"/>
      <c r="HP8" s="101"/>
      <c r="HQ8" s="101"/>
      <c r="HR8" s="101"/>
      <c r="HS8" s="101"/>
      <c r="HT8" s="101"/>
      <c r="HU8" s="101"/>
      <c r="HV8" s="101"/>
      <c r="HW8" s="101"/>
      <c r="HX8" s="101"/>
      <c r="HY8" s="101"/>
      <c r="HZ8" s="101"/>
      <c r="IA8" s="101"/>
      <c r="IB8" s="101"/>
      <c r="IC8" s="101"/>
      <c r="ID8" s="101"/>
      <c r="IE8" s="101"/>
      <c r="IF8" s="101"/>
      <c r="IG8" s="101"/>
      <c r="IH8" s="101"/>
      <c r="II8" s="101"/>
      <c r="IJ8" s="101"/>
      <c r="IK8" s="101"/>
      <c r="IL8" s="101"/>
      <c r="IM8" s="101"/>
    </row>
    <row s="2" customFormat="1" ht="42.0" customHeight="1" x14ac:dyDescent="0.15" r="9" spans="1:247">
      <c r="A9" s="618" t="s">
        <v>163</v>
      </c>
      <c r="B9" s="598">
        <v>16000</v>
      </c>
      <c r="C9" s="689">
        <v>14612</v>
      </c>
      <c r="D9" s="688">
        <v>13239.1</v>
      </c>
      <c r="E9" s="689">
        <v>9474</v>
      </c>
      <c r="F9" s="688">
        <v>7000</v>
      </c>
      <c r="G9" s="688">
        <v>4780</v>
      </c>
      <c r="H9" s="688">
        <v>6234</v>
      </c>
      <c r="I9" s="598">
        <f>IF(G9=0,100,IF(G9&gt;0,(ROUND((H9/G9-1)*100,1)),))</f>
        <v>30.4</v>
      </c>
      <c r="J9" s="101"/>
      <c r="K9" s="101"/>
      <c r="L9" s="101"/>
      <c r="M9" s="101"/>
      <c r="N9" s="101"/>
      <c r="O9" s="101"/>
      <c r="P9" s="101"/>
      <c r="Q9" s="101"/>
      <c r="R9" s="101"/>
      <c r="S9" s="101"/>
      <c r="T9" s="101"/>
      <c r="U9" s="101"/>
      <c r="V9" s="101"/>
      <c r="W9" s="101"/>
      <c r="X9" s="101"/>
      <c r="Y9" s="101"/>
      <c r="Z9" s="101"/>
      <c r="AA9" s="101"/>
      <c r="AB9" s="101"/>
      <c r="AC9" s="101"/>
      <c r="AD9" s="101"/>
      <c r="AE9" s="101"/>
      <c r="AF9" s="101"/>
      <c r="AG9" s="101"/>
      <c r="AH9" s="101"/>
      <c r="AI9" s="101"/>
      <c r="AJ9" s="101"/>
      <c r="AK9" s="101"/>
      <c r="AL9" s="101"/>
      <c r="AM9" s="101"/>
      <c r="AN9" s="101"/>
      <c r="AO9" s="101"/>
      <c r="AP9" s="101"/>
      <c r="AQ9" s="101"/>
      <c r="AR9" s="101"/>
      <c r="AS9" s="101"/>
      <c r="AT9" s="101"/>
      <c r="AU9" s="101"/>
      <c r="AV9" s="101"/>
      <c r="AW9" s="101"/>
      <c r="AX9" s="101"/>
      <c r="AY9" s="101"/>
      <c r="AZ9" s="101"/>
      <c r="BA9" s="101"/>
      <c r="BB9" s="101"/>
      <c r="BC9" s="101"/>
      <c r="BD9" s="101"/>
      <c r="BE9" s="101"/>
      <c r="BF9" s="101"/>
      <c r="BG9" s="101"/>
      <c r="BH9" s="101"/>
      <c r="BI9" s="101"/>
      <c r="BJ9" s="101"/>
      <c r="BK9" s="101"/>
      <c r="BL9" s="101"/>
      <c r="BM9" s="101"/>
      <c r="BN9" s="101"/>
      <c r="BO9" s="101"/>
      <c r="BP9" s="101"/>
      <c r="BQ9" s="101"/>
      <c r="BR9" s="101"/>
      <c r="BS9" s="101"/>
      <c r="BT9" s="101"/>
      <c r="BU9" s="101"/>
      <c r="BV9" s="101"/>
      <c r="BW9" s="101"/>
      <c r="BX9" s="101"/>
      <c r="BY9" s="101"/>
      <c r="BZ9" s="101"/>
      <c r="CA9" s="101"/>
      <c r="CB9" s="101"/>
      <c r="CC9" s="101"/>
      <c r="CD9" s="101"/>
      <c r="CE9" s="101"/>
      <c r="CF9" s="101"/>
      <c r="CG9" s="101"/>
      <c r="CH9" s="101"/>
      <c r="CI9" s="101"/>
      <c r="CJ9" s="101"/>
      <c r="CK9" s="101"/>
      <c r="CL9" s="101"/>
      <c r="CM9" s="101"/>
      <c r="CN9" s="101"/>
      <c r="CO9" s="101"/>
      <c r="CP9" s="101"/>
      <c r="CQ9" s="101"/>
      <c r="CR9" s="101"/>
      <c r="CS9" s="101"/>
      <c r="CT9" s="101"/>
      <c r="CU9" s="101"/>
      <c r="CV9" s="101"/>
      <c r="CW9" s="101"/>
      <c r="CX9" s="101"/>
      <c r="CY9" s="101"/>
      <c r="CZ9" s="101"/>
      <c r="DA9" s="101"/>
      <c r="DB9" s="101"/>
      <c r="DC9" s="101"/>
      <c r="DD9" s="101"/>
      <c r="DE9" s="101"/>
      <c r="DF9" s="101"/>
      <c r="DG9" s="101"/>
      <c r="DH9" s="101"/>
      <c r="DI9" s="101"/>
      <c r="DJ9" s="101"/>
      <c r="DK9" s="101"/>
      <c r="DL9" s="101"/>
      <c r="DM9" s="101"/>
      <c r="DN9" s="101"/>
      <c r="DO9" s="101"/>
      <c r="DP9" s="101"/>
      <c r="DQ9" s="101"/>
      <c r="DR9" s="101"/>
      <c r="DS9" s="101"/>
      <c r="DT9" s="101"/>
      <c r="DU9" s="101"/>
      <c r="DV9" s="101"/>
      <c r="DW9" s="101"/>
      <c r="DX9" s="101"/>
      <c r="DY9" s="101"/>
      <c r="DZ9" s="101"/>
      <c r="EA9" s="101"/>
      <c r="EB9" s="101"/>
      <c r="EC9" s="101"/>
      <c r="ED9" s="101"/>
      <c r="EE9" s="101"/>
      <c r="EF9" s="101"/>
      <c r="EG9" s="101"/>
      <c r="EH9" s="101"/>
      <c r="EI9" s="101"/>
      <c r="EJ9" s="101"/>
      <c r="EK9" s="101"/>
      <c r="EL9" s="101"/>
      <c r="EM9" s="101"/>
      <c r="EN9" s="101"/>
      <c r="EO9" s="101"/>
      <c r="EP9" s="101"/>
      <c r="EQ9" s="101"/>
      <c r="ER9" s="101"/>
      <c r="ES9" s="101"/>
      <c r="ET9" s="101"/>
      <c r="EU9" s="101"/>
      <c r="EV9" s="101"/>
      <c r="EW9" s="101"/>
      <c r="EX9" s="101"/>
      <c r="EY9" s="101"/>
      <c r="EZ9" s="101"/>
      <c r="FA9" s="101"/>
      <c r="FB9" s="101"/>
      <c r="FC9" s="101"/>
      <c r="FD9" s="101"/>
      <c r="FE9" s="101"/>
      <c r="FF9" s="101"/>
      <c r="FG9" s="101"/>
      <c r="FH9" s="101"/>
      <c r="FI9" s="101"/>
      <c r="FJ9" s="101"/>
      <c r="FK9" s="101"/>
      <c r="FL9" s="101"/>
      <c r="FM9" s="101"/>
      <c r="FN9" s="101"/>
      <c r="FO9" s="101"/>
      <c r="FP9" s="101"/>
      <c r="FQ9" s="101"/>
      <c r="FR9" s="101"/>
      <c r="FS9" s="101"/>
      <c r="FT9" s="101"/>
      <c r="FU9" s="101"/>
      <c r="FV9" s="101"/>
      <c r="FW9" s="101"/>
      <c r="FX9" s="101"/>
      <c r="FY9" s="101"/>
      <c r="FZ9" s="101"/>
      <c r="GA9" s="101"/>
      <c r="GB9" s="101"/>
      <c r="GC9" s="101"/>
      <c r="GD9" s="101"/>
      <c r="GE9" s="101"/>
      <c r="GF9" s="101"/>
      <c r="GG9" s="101"/>
      <c r="GH9" s="101"/>
      <c r="GI9" s="101"/>
      <c r="GJ9" s="101"/>
      <c r="GK9" s="101"/>
      <c r="GL9" s="101"/>
      <c r="GM9" s="101"/>
      <c r="GN9" s="101"/>
      <c r="GO9" s="101"/>
      <c r="GP9" s="101"/>
      <c r="GQ9" s="101"/>
      <c r="GR9" s="101"/>
      <c r="GS9" s="101"/>
      <c r="GT9" s="101"/>
      <c r="GU9" s="101"/>
      <c r="GV9" s="101"/>
      <c r="GW9" s="101"/>
      <c r="GX9" s="101"/>
      <c r="GY9" s="101"/>
      <c r="GZ9" s="101"/>
      <c r="HA9" s="101"/>
      <c r="HB9" s="101"/>
      <c r="HC9" s="101"/>
      <c r="HD9" s="101"/>
      <c r="HE9" s="101"/>
      <c r="HF9" s="101"/>
      <c r="HG9" s="101"/>
      <c r="HH9" s="101"/>
      <c r="HI9" s="101"/>
      <c r="HJ9" s="101"/>
      <c r="HK9" s="101"/>
      <c r="HL9" s="101"/>
      <c r="HM9" s="101"/>
      <c r="HN9" s="101"/>
      <c r="HO9" s="101"/>
      <c r="HP9" s="101"/>
      <c r="HQ9" s="101"/>
      <c r="HR9" s="101"/>
      <c r="HS9" s="101"/>
      <c r="HT9" s="101"/>
      <c r="HU9" s="101"/>
      <c r="HV9" s="101"/>
      <c r="HW9" s="101"/>
      <c r="HX9" s="101"/>
      <c r="HY9" s="101"/>
      <c r="HZ9" s="101"/>
      <c r="IA9" s="101"/>
      <c r="IB9" s="101"/>
      <c r="IC9" s="101"/>
      <c r="ID9" s="101"/>
      <c r="IE9" s="101"/>
      <c r="IF9" s="101"/>
      <c r="IG9" s="101"/>
      <c r="IH9" s="101"/>
      <c r="II9" s="101"/>
      <c r="IJ9" s="101"/>
      <c r="IK9" s="101"/>
      <c r="IL9" s="101"/>
      <c r="IM9" s="101"/>
    </row>
    <row s="2" customFormat="1" ht="42.0" customHeight="1" x14ac:dyDescent="0.15" r="10" spans="1:247">
      <c r="A10" s="618" t="s">
        <v>164</v>
      </c>
      <c r="B10" s="598">
        <v>2400</v>
      </c>
      <c r="C10" s="689">
        <v>2054</v>
      </c>
      <c r="D10" s="688">
        <v>2760</v>
      </c>
      <c r="E10" s="689">
        <v>2161</v>
      </c>
      <c r="F10" s="688">
        <v>900</v>
      </c>
      <c r="G10" s="688">
        <v>601</v>
      </c>
      <c r="H10" s="688">
        <v>900</v>
      </c>
      <c r="I10" s="598">
        <f>IF(G10=0,100,IF(G10&gt;0,(ROUND((H10/G10-1)*100,1)),))</f>
        <v>49.8</v>
      </c>
      <c r="J10" s="101"/>
      <c r="K10" s="101"/>
      <c r="L10" s="101"/>
      <c r="M10" s="101"/>
      <c r="N10" s="101"/>
      <c r="O10" s="101"/>
      <c r="P10" s="101"/>
      <c r="Q10" s="101"/>
      <c r="R10" s="101"/>
      <c r="S10" s="101"/>
      <c r="T10" s="101"/>
      <c r="U10" s="101"/>
      <c r="V10" s="101"/>
      <c r="W10" s="101"/>
      <c r="X10" s="101"/>
      <c r="Y10" s="101"/>
      <c r="Z10" s="101"/>
      <c r="AA10" s="101"/>
      <c r="AB10" s="101"/>
      <c r="AC10" s="101"/>
      <c r="AD10" s="101"/>
      <c r="AE10" s="101"/>
      <c r="AF10" s="101"/>
      <c r="AG10" s="101"/>
      <c r="AH10" s="101"/>
      <c r="AI10" s="101"/>
      <c r="AJ10" s="101"/>
      <c r="AK10" s="101"/>
      <c r="AL10" s="101"/>
      <c r="AM10" s="101"/>
      <c r="AN10" s="101"/>
      <c r="AO10" s="101"/>
      <c r="AP10" s="101"/>
      <c r="AQ10" s="101"/>
      <c r="AR10" s="101"/>
      <c r="AS10" s="101"/>
      <c r="AT10" s="101"/>
      <c r="AU10" s="101"/>
      <c r="AV10" s="101"/>
      <c r="AW10" s="101"/>
      <c r="AX10" s="101"/>
      <c r="AY10" s="101"/>
      <c r="AZ10" s="101"/>
      <c r="BA10" s="101"/>
      <c r="BB10" s="101"/>
      <c r="BC10" s="101"/>
      <c r="BD10" s="101"/>
      <c r="BE10" s="101"/>
      <c r="BF10" s="101"/>
      <c r="BG10" s="101"/>
      <c r="BH10" s="101"/>
      <c r="BI10" s="101"/>
      <c r="BJ10" s="101"/>
      <c r="BK10" s="101"/>
      <c r="BL10" s="101"/>
      <c r="BM10" s="101"/>
      <c r="BN10" s="101"/>
      <c r="BO10" s="101"/>
      <c r="BP10" s="101"/>
      <c r="BQ10" s="101"/>
      <c r="BR10" s="101"/>
      <c r="BS10" s="101"/>
      <c r="BT10" s="101"/>
      <c r="BU10" s="101"/>
      <c r="BV10" s="101"/>
      <c r="BW10" s="101"/>
      <c r="BX10" s="101"/>
      <c r="BY10" s="101"/>
      <c r="BZ10" s="101"/>
      <c r="CA10" s="101"/>
      <c r="CB10" s="101"/>
      <c r="CC10" s="101"/>
      <c r="CD10" s="101"/>
      <c r="CE10" s="101"/>
      <c r="CF10" s="101"/>
      <c r="CG10" s="101"/>
      <c r="CH10" s="101"/>
      <c r="CI10" s="101"/>
      <c r="CJ10" s="101"/>
      <c r="CK10" s="101"/>
      <c r="CL10" s="101"/>
      <c r="CM10" s="101"/>
      <c r="CN10" s="101"/>
      <c r="CO10" s="101"/>
      <c r="CP10" s="101"/>
      <c r="CQ10" s="101"/>
      <c r="CR10" s="101"/>
      <c r="CS10" s="101"/>
      <c r="CT10" s="101"/>
      <c r="CU10" s="101"/>
      <c r="CV10" s="101"/>
      <c r="CW10" s="101"/>
      <c r="CX10" s="101"/>
      <c r="CY10" s="101"/>
      <c r="CZ10" s="101"/>
      <c r="DA10" s="101"/>
      <c r="DB10" s="101"/>
      <c r="DC10" s="101"/>
      <c r="DD10" s="101"/>
      <c r="DE10" s="101"/>
      <c r="DF10" s="101"/>
      <c r="DG10" s="101"/>
      <c r="DH10" s="101"/>
      <c r="DI10" s="101"/>
      <c r="DJ10" s="101"/>
      <c r="DK10" s="101"/>
      <c r="DL10" s="101"/>
      <c r="DM10" s="101"/>
      <c r="DN10" s="101"/>
      <c r="DO10" s="101"/>
      <c r="DP10" s="101"/>
      <c r="DQ10" s="101"/>
      <c r="DR10" s="101"/>
      <c r="DS10" s="101"/>
      <c r="DT10" s="101"/>
      <c r="DU10" s="101"/>
      <c r="DV10" s="101"/>
      <c r="DW10" s="101"/>
      <c r="DX10" s="101"/>
      <c r="DY10" s="101"/>
      <c r="DZ10" s="101"/>
      <c r="EA10" s="101"/>
      <c r="EB10" s="101"/>
      <c r="EC10" s="101"/>
      <c r="ED10" s="101"/>
      <c r="EE10" s="101"/>
      <c r="EF10" s="101"/>
      <c r="EG10" s="101"/>
      <c r="EH10" s="101"/>
      <c r="EI10" s="101"/>
      <c r="EJ10" s="101"/>
      <c r="EK10" s="101"/>
      <c r="EL10" s="101"/>
      <c r="EM10" s="101"/>
      <c r="EN10" s="101"/>
      <c r="EO10" s="101"/>
      <c r="EP10" s="101"/>
      <c r="EQ10" s="101"/>
      <c r="ER10" s="101"/>
      <c r="ES10" s="101"/>
      <c r="ET10" s="101"/>
      <c r="EU10" s="101"/>
      <c r="EV10" s="101"/>
      <c r="EW10" s="101"/>
      <c r="EX10" s="101"/>
      <c r="EY10" s="101"/>
      <c r="EZ10" s="101"/>
      <c r="FA10" s="101"/>
      <c r="FB10" s="101"/>
      <c r="FC10" s="101"/>
      <c r="FD10" s="101"/>
      <c r="FE10" s="101"/>
      <c r="FF10" s="101"/>
      <c r="FG10" s="101"/>
      <c r="FH10" s="101"/>
      <c r="FI10" s="101"/>
      <c r="FJ10" s="101"/>
      <c r="FK10" s="101"/>
      <c r="FL10" s="101"/>
      <c r="FM10" s="101"/>
      <c r="FN10" s="101"/>
      <c r="FO10" s="101"/>
      <c r="FP10" s="101"/>
      <c r="FQ10" s="101"/>
      <c r="FR10" s="101"/>
      <c r="FS10" s="101"/>
      <c r="FT10" s="101"/>
      <c r="FU10" s="101"/>
      <c r="FV10" s="101"/>
      <c r="FW10" s="101"/>
      <c r="FX10" s="101"/>
      <c r="FY10" s="101"/>
      <c r="FZ10" s="101"/>
      <c r="GA10" s="101"/>
      <c r="GB10" s="101"/>
      <c r="GC10" s="101"/>
      <c r="GD10" s="101"/>
      <c r="GE10" s="101"/>
      <c r="GF10" s="101"/>
      <c r="GG10" s="101"/>
      <c r="GH10" s="101"/>
      <c r="GI10" s="101"/>
      <c r="GJ10" s="101"/>
      <c r="GK10" s="101"/>
      <c r="GL10" s="101"/>
      <c r="GM10" s="101"/>
      <c r="GN10" s="101"/>
      <c r="GO10" s="101"/>
      <c r="GP10" s="101"/>
      <c r="GQ10" s="101"/>
      <c r="GR10" s="101"/>
      <c r="GS10" s="101"/>
      <c r="GT10" s="101"/>
      <c r="GU10" s="101"/>
      <c r="GV10" s="101"/>
      <c r="GW10" s="101"/>
      <c r="GX10" s="101"/>
      <c r="GY10" s="101"/>
      <c r="GZ10" s="101"/>
      <c r="HA10" s="101"/>
      <c r="HB10" s="101"/>
      <c r="HC10" s="101"/>
      <c r="HD10" s="101"/>
      <c r="HE10" s="101"/>
      <c r="HF10" s="101"/>
      <c r="HG10" s="101"/>
      <c r="HH10" s="101"/>
      <c r="HI10" s="101"/>
      <c r="HJ10" s="101"/>
      <c r="HK10" s="101"/>
      <c r="HL10" s="101"/>
      <c r="HM10" s="101"/>
      <c r="HN10" s="101"/>
      <c r="HO10" s="101"/>
      <c r="HP10" s="101"/>
      <c r="HQ10" s="101"/>
      <c r="HR10" s="101"/>
      <c r="HS10" s="101"/>
      <c r="HT10" s="101"/>
      <c r="HU10" s="101"/>
      <c r="HV10" s="101"/>
      <c r="HW10" s="101"/>
      <c r="HX10" s="101"/>
      <c r="HY10" s="101"/>
      <c r="HZ10" s="101"/>
      <c r="IA10" s="101"/>
      <c r="IB10" s="101"/>
      <c r="IC10" s="101"/>
      <c r="ID10" s="101"/>
      <c r="IE10" s="101"/>
      <c r="IF10" s="101"/>
      <c r="IG10" s="101"/>
      <c r="IH10" s="101"/>
      <c r="II10" s="101"/>
      <c r="IJ10" s="101"/>
      <c r="IK10" s="101"/>
      <c r="IL10" s="101"/>
      <c r="IM10" s="101"/>
    </row>
    <row s="2" customFormat="1" ht="42.0" customHeight="1" x14ac:dyDescent="0.15" r="11" spans="1:247">
      <c r="A11" s="644" t="s">
        <v>35</v>
      </c>
      <c r="B11" s="687">
        <f>SUM(B5:B10)</f>
        <v>473542</v>
      </c>
      <c r="C11" s="687">
        <f>SUM(C5:C10)</f>
        <v>72568</v>
      </c>
      <c r="D11" s="686">
        <f>SUM(D5:D10)</f>
        <v>599232.1</v>
      </c>
      <c r="E11" s="686">
        <f>SUM(E5:E10)</f>
        <v>109762</v>
      </c>
      <c r="F11" s="686">
        <f>SUM(F5:F10)</f>
        <v>327580</v>
      </c>
      <c r="G11" s="686">
        <f>SUM(G5:G10)</f>
        <v>15413</v>
      </c>
      <c r="H11" s="686">
        <f>SUM(H5:H10)</f>
        <v>200000</v>
      </c>
      <c r="I11" s="644">
        <v>100</v>
      </c>
      <c r="J11" s="101"/>
      <c r="K11" s="101"/>
      <c r="L11" s="101"/>
      <c r="M11" s="101"/>
      <c r="N11" s="101"/>
      <c r="O11" s="101"/>
      <c r="P11" s="101"/>
      <c r="Q11" s="101"/>
      <c r="R11" s="101"/>
      <c r="S11" s="101"/>
      <c r="T11" s="101"/>
      <c r="U11" s="101"/>
      <c r="V11" s="101"/>
      <c r="W11" s="101"/>
      <c r="X11" s="101"/>
      <c r="Y11" s="101"/>
      <c r="Z11" s="101"/>
      <c r="AA11" s="101"/>
      <c r="AB11" s="101"/>
      <c r="AC11" s="101"/>
      <c r="AD11" s="101"/>
      <c r="AE11" s="101"/>
      <c r="AF11" s="101"/>
      <c r="AG11" s="101"/>
      <c r="AH11" s="101"/>
      <c r="AI11" s="101"/>
      <c r="AJ11" s="101"/>
      <c r="AK11" s="101"/>
      <c r="AL11" s="101"/>
      <c r="AM11" s="101"/>
      <c r="AN11" s="101"/>
      <c r="AO11" s="101"/>
      <c r="AP11" s="101"/>
      <c r="AQ11" s="101"/>
      <c r="AR11" s="101"/>
      <c r="AS11" s="101"/>
      <c r="AT11" s="101"/>
      <c r="AU11" s="101"/>
      <c r="AV11" s="101"/>
      <c r="AW11" s="101"/>
      <c r="AX11" s="101"/>
      <c r="AY11" s="101"/>
      <c r="AZ11" s="101"/>
      <c r="BA11" s="101"/>
      <c r="BB11" s="101"/>
      <c r="BC11" s="101"/>
      <c r="BD11" s="101"/>
      <c r="BE11" s="101"/>
      <c r="BF11" s="101"/>
      <c r="BG11" s="101"/>
      <c r="BH11" s="101"/>
      <c r="BI11" s="101"/>
      <c r="BJ11" s="101"/>
      <c r="BK11" s="101"/>
      <c r="BL11" s="101"/>
      <c r="BM11" s="101"/>
      <c r="BN11" s="101"/>
      <c r="BO11" s="101"/>
      <c r="BP11" s="101"/>
      <c r="BQ11" s="101"/>
      <c r="BR11" s="101"/>
      <c r="BS11" s="101"/>
      <c r="BT11" s="101"/>
      <c r="BU11" s="101"/>
      <c r="BV11" s="101"/>
      <c r="BW11" s="101"/>
      <c r="BX11" s="101"/>
      <c r="BY11" s="101"/>
      <c r="BZ11" s="101"/>
      <c r="CA11" s="101"/>
      <c r="CB11" s="101"/>
      <c r="CC11" s="101"/>
      <c r="CD11" s="101"/>
      <c r="CE11" s="101"/>
      <c r="CF11" s="101"/>
      <c r="CG11" s="101"/>
      <c r="CH11" s="101"/>
      <c r="CI11" s="101"/>
      <c r="CJ11" s="101"/>
      <c r="CK11" s="101"/>
      <c r="CL11" s="101"/>
      <c r="CM11" s="101"/>
      <c r="CN11" s="101"/>
      <c r="CO11" s="101"/>
      <c r="CP11" s="101"/>
      <c r="CQ11" s="101"/>
      <c r="CR11" s="101"/>
      <c r="CS11" s="101"/>
      <c r="CT11" s="101"/>
      <c r="CU11" s="101"/>
      <c r="CV11" s="101"/>
      <c r="CW11" s="101"/>
      <c r="CX11" s="101"/>
      <c r="CY11" s="101"/>
      <c r="CZ11" s="101"/>
      <c r="DA11" s="101"/>
      <c r="DB11" s="101"/>
      <c r="DC11" s="101"/>
      <c r="DD11" s="101"/>
      <c r="DE11" s="101"/>
      <c r="DF11" s="101"/>
      <c r="DG11" s="101"/>
      <c r="DH11" s="101"/>
      <c r="DI11" s="101"/>
      <c r="DJ11" s="101"/>
      <c r="DK11" s="101"/>
      <c r="DL11" s="101"/>
      <c r="DM11" s="101"/>
      <c r="DN11" s="101"/>
      <c r="DO11" s="101"/>
      <c r="DP11" s="101"/>
      <c r="DQ11" s="101"/>
      <c r="DR11" s="101"/>
      <c r="DS11" s="101"/>
      <c r="DT11" s="101"/>
      <c r="DU11" s="101"/>
      <c r="DV11" s="101"/>
      <c r="DW11" s="101"/>
      <c r="DX11" s="101"/>
      <c r="DY11" s="101"/>
      <c r="DZ11" s="101"/>
      <c r="EA11" s="101"/>
      <c r="EB11" s="101"/>
      <c r="EC11" s="101"/>
      <c r="ED11" s="101"/>
      <c r="EE11" s="101"/>
      <c r="EF11" s="101"/>
      <c r="EG11" s="101"/>
      <c r="EH11" s="101"/>
      <c r="EI11" s="101"/>
      <c r="EJ11" s="101"/>
      <c r="EK11" s="101"/>
      <c r="EL11" s="101"/>
      <c r="EM11" s="101"/>
      <c r="EN11" s="101"/>
      <c r="EO11" s="101"/>
      <c r="EP11" s="101"/>
      <c r="EQ11" s="101"/>
      <c r="ER11" s="101"/>
      <c r="ES11" s="101"/>
      <c r="ET11" s="101"/>
      <c r="EU11" s="101"/>
      <c r="EV11" s="101"/>
      <c r="EW11" s="101"/>
      <c r="EX11" s="101"/>
      <c r="EY11" s="101"/>
      <c r="EZ11" s="101"/>
      <c r="FA11" s="101"/>
      <c r="FB11" s="101"/>
      <c r="FC11" s="101"/>
      <c r="FD11" s="101"/>
      <c r="FE11" s="101"/>
      <c r="FF11" s="101"/>
      <c r="FG11" s="101"/>
      <c r="FH11" s="101"/>
      <c r="FI11" s="101"/>
      <c r="FJ11" s="101"/>
      <c r="FK11" s="101"/>
      <c r="FL11" s="101"/>
      <c r="FM11" s="101"/>
      <c r="FN11" s="101"/>
      <c r="FO11" s="101"/>
      <c r="FP11" s="101"/>
      <c r="FQ11" s="101"/>
      <c r="FR11" s="101"/>
      <c r="FS11" s="101"/>
      <c r="FT11" s="101"/>
      <c r="FU11" s="101"/>
      <c r="FV11" s="101"/>
      <c r="FW11" s="101"/>
      <c r="FX11" s="101"/>
      <c r="FY11" s="101"/>
      <c r="FZ11" s="101"/>
      <c r="GA11" s="101"/>
      <c r="GB11" s="101"/>
      <c r="GC11" s="101"/>
      <c r="GD11" s="101"/>
      <c r="GE11" s="101"/>
      <c r="GF11" s="101"/>
      <c r="GG11" s="101"/>
      <c r="GH11" s="101"/>
      <c r="GI11" s="101"/>
      <c r="GJ11" s="101"/>
      <c r="GK11" s="101"/>
      <c r="GL11" s="101"/>
      <c r="GM11" s="101"/>
      <c r="GN11" s="101"/>
      <c r="GO11" s="101"/>
      <c r="GP11" s="101"/>
      <c r="GQ11" s="101"/>
      <c r="GR11" s="101"/>
      <c r="GS11" s="101"/>
      <c r="GT11" s="101"/>
      <c r="GU11" s="101"/>
      <c r="GV11" s="101"/>
      <c r="GW11" s="101"/>
      <c r="GX11" s="101"/>
      <c r="GY11" s="101"/>
      <c r="GZ11" s="101"/>
      <c r="HA11" s="101"/>
      <c r="HB11" s="101"/>
      <c r="HC11" s="101"/>
      <c r="HD11" s="101"/>
      <c r="HE11" s="101"/>
      <c r="HF11" s="101"/>
      <c r="HG11" s="101"/>
      <c r="HH11" s="101"/>
      <c r="HI11" s="101"/>
      <c r="HJ11" s="101"/>
      <c r="HK11" s="101"/>
      <c r="HL11" s="101"/>
      <c r="HM11" s="101"/>
      <c r="HN11" s="101"/>
      <c r="HO11" s="101"/>
      <c r="HP11" s="101"/>
      <c r="HQ11" s="101"/>
      <c r="HR11" s="101"/>
      <c r="HS11" s="101"/>
      <c r="HT11" s="101"/>
      <c r="HU11" s="101"/>
      <c r="HV11" s="101"/>
      <c r="HW11" s="101"/>
      <c r="HX11" s="101"/>
      <c r="HY11" s="101"/>
      <c r="HZ11" s="101"/>
      <c r="IA11" s="101"/>
      <c r="IB11" s="101"/>
      <c r="IC11" s="101"/>
      <c r="ID11" s="101"/>
      <c r="IE11" s="101"/>
      <c r="IF11" s="101"/>
      <c r="IG11" s="101"/>
      <c r="IH11" s="101"/>
      <c r="II11" s="101"/>
      <c r="IJ11" s="101"/>
      <c r="IK11" s="101"/>
      <c r="IL11" s="101"/>
      <c r="IM11" s="101"/>
    </row>
    <row s="685" customFormat="1" ht="42.0" customHeight="1" x14ac:dyDescent="0.15" r="12" spans="1:247">
      <c r="A12" s="101"/>
      <c r="B12" s="101"/>
      <c r="C12" s="101"/>
      <c r="D12" s="101"/>
      <c r="E12" s="101"/>
      <c r="F12" s="101"/>
      <c r="G12" s="101"/>
      <c r="H12" s="101"/>
      <c r="I12" s="101"/>
      <c r="J12" s="101"/>
      <c r="K12" s="101"/>
      <c r="L12" s="101"/>
      <c r="M12" s="101"/>
      <c r="N12" s="101"/>
      <c r="O12" s="101"/>
      <c r="P12" s="101"/>
      <c r="Q12" s="101"/>
      <c r="R12" s="101"/>
      <c r="S12" s="101"/>
      <c r="T12" s="101"/>
      <c r="U12" s="101"/>
      <c r="V12" s="101"/>
      <c r="W12" s="101"/>
      <c r="X12" s="101"/>
      <c r="Y12" s="101"/>
      <c r="Z12" s="101"/>
      <c r="AA12" s="101"/>
      <c r="AB12" s="101"/>
      <c r="AC12" s="101"/>
      <c r="AD12" s="101"/>
      <c r="AE12" s="101"/>
      <c r="AF12" s="101"/>
      <c r="AG12" s="101"/>
      <c r="AH12" s="101"/>
      <c r="AI12" s="101"/>
      <c r="AJ12" s="101"/>
      <c r="AK12" s="101"/>
      <c r="AL12" s="101"/>
      <c r="AM12" s="101"/>
      <c r="AN12" s="101"/>
      <c r="AO12" s="101"/>
      <c r="AP12" s="101"/>
      <c r="AQ12" s="101"/>
      <c r="AR12" s="101"/>
      <c r="AS12" s="101"/>
      <c r="AT12" s="101"/>
      <c r="AU12" s="101"/>
      <c r="AV12" s="101"/>
      <c r="AW12" s="101"/>
      <c r="AX12" s="101"/>
      <c r="AY12" s="101"/>
      <c r="AZ12" s="101"/>
      <c r="BA12" s="101"/>
      <c r="BB12" s="101"/>
      <c r="BC12" s="101"/>
      <c r="BD12" s="101"/>
      <c r="BE12" s="101"/>
      <c r="BF12" s="101"/>
      <c r="BG12" s="101"/>
      <c r="BH12" s="101"/>
      <c r="BI12" s="101"/>
      <c r="BJ12" s="101"/>
      <c r="BK12" s="101"/>
      <c r="BL12" s="101"/>
      <c r="BM12" s="101"/>
      <c r="BN12" s="101"/>
      <c r="BO12" s="101"/>
      <c r="BP12" s="101"/>
      <c r="BQ12" s="101"/>
      <c r="BR12" s="101"/>
      <c r="BS12" s="101"/>
      <c r="BT12" s="101"/>
      <c r="BU12" s="101"/>
      <c r="BV12" s="101"/>
      <c r="BW12" s="101"/>
      <c r="BX12" s="101"/>
      <c r="BY12" s="101"/>
      <c r="BZ12" s="101"/>
      <c r="CA12" s="101"/>
      <c r="CB12" s="101"/>
      <c r="CC12" s="101"/>
      <c r="CD12" s="101"/>
      <c r="CE12" s="101"/>
      <c r="CF12" s="101"/>
      <c r="CG12" s="101"/>
      <c r="CH12" s="101"/>
      <c r="CI12" s="101"/>
      <c r="CJ12" s="101"/>
      <c r="CK12" s="101"/>
      <c r="CL12" s="101"/>
      <c r="CM12" s="101"/>
      <c r="CN12" s="101"/>
      <c r="CO12" s="101"/>
      <c r="CP12" s="101"/>
      <c r="CQ12" s="101"/>
      <c r="CR12" s="101"/>
      <c r="CS12" s="101"/>
      <c r="CT12" s="101"/>
      <c r="CU12" s="101"/>
      <c r="CV12" s="101"/>
      <c r="CW12" s="101"/>
      <c r="CX12" s="101"/>
      <c r="CY12" s="101"/>
      <c r="CZ12" s="101"/>
      <c r="DA12" s="101"/>
      <c r="DB12" s="101"/>
      <c r="DC12" s="101"/>
      <c r="DD12" s="101"/>
      <c r="DE12" s="101"/>
      <c r="DF12" s="101"/>
      <c r="DG12" s="101"/>
      <c r="DH12" s="101"/>
      <c r="DI12" s="101"/>
      <c r="DJ12" s="101"/>
      <c r="DK12" s="101"/>
      <c r="DL12" s="101"/>
      <c r="DM12" s="101"/>
      <c r="DN12" s="101"/>
      <c r="DO12" s="101"/>
      <c r="DP12" s="101"/>
      <c r="DQ12" s="101"/>
      <c r="DR12" s="101"/>
      <c r="DS12" s="101"/>
      <c r="DT12" s="101"/>
      <c r="DU12" s="101"/>
      <c r="DV12" s="101"/>
      <c r="DW12" s="101"/>
      <c r="DX12" s="101"/>
      <c r="DY12" s="101"/>
      <c r="DZ12" s="101"/>
      <c r="EA12" s="101"/>
      <c r="EB12" s="101"/>
      <c r="EC12" s="101"/>
      <c r="ED12" s="101"/>
      <c r="EE12" s="101"/>
      <c r="EF12" s="101"/>
      <c r="EG12" s="101"/>
      <c r="EH12" s="101"/>
      <c r="EI12" s="101"/>
      <c r="EJ12" s="101"/>
      <c r="EK12" s="101"/>
      <c r="EL12" s="101"/>
      <c r="EM12" s="101"/>
      <c r="EN12" s="101"/>
      <c r="EO12" s="101"/>
      <c r="EP12" s="101"/>
      <c r="EQ12" s="101"/>
      <c r="ER12" s="101"/>
      <c r="ES12" s="101"/>
      <c r="ET12" s="101"/>
      <c r="EU12" s="101"/>
      <c r="EV12" s="101"/>
      <c r="EW12" s="101"/>
      <c r="EX12" s="101"/>
      <c r="EY12" s="101"/>
      <c r="EZ12" s="101"/>
      <c r="FA12" s="101"/>
      <c r="FB12" s="101"/>
      <c r="FC12" s="101"/>
      <c r="FD12" s="101"/>
      <c r="FE12" s="101"/>
      <c r="FF12" s="101"/>
      <c r="FG12" s="101"/>
      <c r="FH12" s="101"/>
      <c r="FI12" s="101"/>
      <c r="FJ12" s="101"/>
      <c r="FK12" s="101"/>
      <c r="FL12" s="101"/>
      <c r="FM12" s="101"/>
      <c r="FN12" s="101"/>
      <c r="FO12" s="101"/>
      <c r="FP12" s="101"/>
      <c r="FQ12" s="101"/>
      <c r="FR12" s="101"/>
      <c r="FS12" s="101"/>
      <c r="FT12" s="101"/>
      <c r="FU12" s="101"/>
      <c r="FV12" s="101"/>
      <c r="FW12" s="101"/>
      <c r="FX12" s="101"/>
      <c r="FY12" s="101"/>
      <c r="FZ12" s="101"/>
      <c r="GA12" s="101"/>
      <c r="GB12" s="101"/>
      <c r="GC12" s="101"/>
      <c r="GD12" s="101"/>
      <c r="GE12" s="101"/>
      <c r="GF12" s="101"/>
      <c r="GG12" s="101"/>
      <c r="GH12" s="101"/>
      <c r="GI12" s="101"/>
      <c r="GJ12" s="101"/>
      <c r="GK12" s="101"/>
      <c r="GL12" s="101"/>
      <c r="GM12" s="101"/>
      <c r="GN12" s="101"/>
      <c r="GO12" s="101"/>
      <c r="GP12" s="101"/>
      <c r="GQ12" s="101"/>
      <c r="GR12" s="101"/>
      <c r="GS12" s="101"/>
      <c r="GT12" s="101"/>
      <c r="GU12" s="101"/>
      <c r="GV12" s="101"/>
      <c r="GW12" s="101"/>
      <c r="GX12" s="101"/>
      <c r="GY12" s="101"/>
      <c r="GZ12" s="101"/>
      <c r="HA12" s="101"/>
      <c r="HB12" s="101"/>
      <c r="HC12" s="101"/>
      <c r="HD12" s="101"/>
      <c r="HE12" s="101"/>
      <c r="HF12" s="101"/>
      <c r="HG12" s="101"/>
      <c r="HH12" s="101"/>
      <c r="HI12" s="101"/>
      <c r="HJ12" s="101"/>
      <c r="HK12" s="101"/>
      <c r="HL12" s="101"/>
      <c r="HM12" s="101"/>
      <c r="HN12" s="101"/>
      <c r="HO12" s="101"/>
      <c r="HP12" s="101"/>
      <c r="HQ12" s="101"/>
      <c r="HR12" s="101"/>
      <c r="HS12" s="101"/>
      <c r="HT12" s="101"/>
      <c r="HU12" s="101"/>
      <c r="HV12" s="101"/>
      <c r="HW12" s="101"/>
      <c r="HX12" s="101"/>
      <c r="HY12" s="101"/>
      <c r="HZ12" s="101"/>
      <c r="IA12" s="101"/>
      <c r="IB12" s="101"/>
      <c r="IC12" s="101"/>
      <c r="ID12" s="101"/>
      <c r="IE12" s="101"/>
      <c r="IF12" s="101"/>
      <c r="IG12" s="101"/>
      <c r="IH12" s="101"/>
      <c r="II12" s="101"/>
      <c r="IJ12" s="101"/>
      <c r="IK12" s="101"/>
      <c r="IL12" s="101"/>
      <c r="IM12" s="101"/>
    </row>
  </sheetData>
  <mergeCells count="1">
    <mergeCell ref="A2:I2"/>
  </mergeCells>
  <phoneticPr fontId="0" type="noConversion"/>
  <printOptions horizontalCentered="1"/>
  <pageMargins left="0.5499999823532705" right="0.5499999823532705" top="0.5902777975938452" bottom="0.5902777975938452" header="0.511111096134336" footer="0.511111096134336"/>
  <pageSetup paperSize="9"/>
  <extLst>
    <ext uri="{2D9387EB-5337-4D45-933B-B4D357D02E09}">
      <gutter val="0.0" pos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F0"/>
    <outlinePr showOutlineSymbols="1"/>
    <pageSetUpPr fitToPage="1"/>
  </sheetPr>
  <dimension ref="A1:HK28"/>
  <sheetViews>
    <sheetView showZeros="0" zoomScale="85" zoomScaleNormal="85" topLeftCell="A1" workbookViewId="0">
      <selection activeCell="N7" activeCellId="0" sqref="N7"/>
    </sheetView>
  </sheetViews>
  <sheetFormatPr defaultRowHeight="19.9" customHeight="1" defaultColWidth="9.0" x14ac:dyDescent="0.15"/>
  <cols>
    <col min="1" max="1" width="47.625" customWidth="1" style="87"/>
    <col min="2" max="2" width="11.625" customWidth="1" style="99" hidden="1"/>
    <col min="3" max="3" width="12.875" customWidth="1" style="99" hidden="1"/>
    <col min="4" max="4" width="19.75" customWidth="1" style="99" hidden="1"/>
    <col min="5" max="6" width="15.625" customWidth="1" style="99" hidden="1"/>
    <col min="7" max="7" width="15.625" customWidth="1" style="99"/>
    <col min="8" max="8" width="16.25" customWidth="1" style="100"/>
    <col min="9" max="219" width="9.0" style="101"/>
  </cols>
  <sheetData>
    <row ht="14.25" x14ac:dyDescent="0.15" r="1" spans="1:1">
      <c r="A1" s="102" t="s">
        <v>165</v>
      </c>
    </row>
    <row ht="27.95" customHeight="1" x14ac:dyDescent="0.15" r="2" spans="1:8">
      <c r="A2" s="531" t="s">
        <v>166</v>
      </c>
      <c r="B2" s="531"/>
      <c r="C2" s="531"/>
      <c r="D2" s="531"/>
      <c r="E2" s="531"/>
      <c r="F2" s="531"/>
      <c r="G2" s="531"/>
      <c r="H2" s="531"/>
    </row>
    <row ht="14.25" x14ac:dyDescent="0.15" r="3" spans="8:8">
      <c r="H3" s="104" t="s">
        <v>2</v>
      </c>
    </row>
    <row ht="36.0" customHeight="1" x14ac:dyDescent="0.15" r="4" spans="1:8">
      <c r="A4" s="644" t="s">
        <v>3</v>
      </c>
      <c r="B4" s="653" t="s">
        <v>4</v>
      </c>
      <c r="C4" s="653" t="s">
        <v>5</v>
      </c>
      <c r="D4" s="644" t="s">
        <v>6</v>
      </c>
      <c r="E4" s="644" t="s">
        <v>8</v>
      </c>
      <c r="F4" s="644" t="s">
        <v>158</v>
      </c>
      <c r="G4" s="644" t="s">
        <v>10</v>
      </c>
      <c r="H4" s="644" t="s">
        <v>11</v>
      </c>
    </row>
    <row ht="27.95" customHeight="1" x14ac:dyDescent="0.15" r="5" spans="1:8">
      <c r="A5" s="105" t="s">
        <v>167</v>
      </c>
      <c r="B5" s="106"/>
      <c r="C5" s="684">
        <f>C6</f>
        <v>1</v>
      </c>
      <c r="D5" s="684">
        <f>D6</f>
        <v>2</v>
      </c>
      <c r="E5" s="684">
        <f>E6</f>
        <v>34</v>
      </c>
      <c r="F5" s="684">
        <v>35</v>
      </c>
      <c r="G5" s="684">
        <v>30</v>
      </c>
      <c r="H5" s="73">
        <f>IF(E5=0,100,IF(E5&gt;0,ROUND((G5/E5-1)*100,1),))</f>
        <v>-11.8</v>
      </c>
    </row>
    <row ht="27.95" customHeight="1" x14ac:dyDescent="0.15" r="6" spans="1:8">
      <c r="A6" s="108" t="s">
        <v>168</v>
      </c>
      <c r="B6" s="109"/>
      <c r="C6" s="651">
        <v>1</v>
      </c>
      <c r="D6" s="109">
        <v>2</v>
      </c>
      <c r="E6" s="111">
        <v>34</v>
      </c>
      <c r="F6" s="111">
        <v>35</v>
      </c>
      <c r="G6" s="111">
        <v>30</v>
      </c>
      <c r="H6" s="57">
        <f>IF(E6=0,100,IF(E6&gt;0,ROUND((G6/E6-1)*100,1),))</f>
        <v>-11.8</v>
      </c>
    </row>
    <row ht="27.95" customHeight="1" x14ac:dyDescent="0.15" r="7" spans="1:8">
      <c r="A7" s="105" t="s">
        <v>169</v>
      </c>
      <c r="B7" s="106">
        <v>411298</v>
      </c>
      <c r="C7" s="683">
        <f>SUM(C8:C12)</f>
        <v>36023.242364</v>
      </c>
      <c r="D7" s="106">
        <f>SUM(D8:D12)</f>
        <v>527824.7</v>
      </c>
      <c r="E7" s="106">
        <f>SUM(E8:E12)</f>
        <v>205952.2</v>
      </c>
      <c r="F7" s="106">
        <f>SUM(F8:F12)</f>
        <v>32176</v>
      </c>
      <c r="G7" s="106">
        <f>SUM(G8:G12)</f>
        <v>136047</v>
      </c>
      <c r="H7" s="73">
        <f>IF(E7=0,100,IF(E7&gt;0,ROUND((G7/E7-1)*100,1),))</f>
        <v>-33.9</v>
      </c>
    </row>
    <row ht="27.95" customHeight="1" x14ac:dyDescent="0.15" r="8" spans="1:8">
      <c r="A8" s="108" t="s">
        <v>170</v>
      </c>
      <c r="B8" s="109">
        <v>366164</v>
      </c>
      <c r="C8" s="651">
        <v>20469</v>
      </c>
      <c r="D8" s="109">
        <v>478425.8</v>
      </c>
      <c r="E8" s="113">
        <v>182979.2</v>
      </c>
      <c r="F8" s="113">
        <v>30616</v>
      </c>
      <c r="G8" s="113">
        <v>118605</v>
      </c>
      <c r="H8" s="57">
        <f>IF(E8=0,100,IF(E8&gt;0,ROUND((G8/E8-1)*100,1),))</f>
        <v>-35.2</v>
      </c>
    </row>
    <row ht="27.95" customHeight="1" x14ac:dyDescent="0.15" r="9" spans="1:8">
      <c r="A9" s="108" t="s">
        <v>171</v>
      </c>
      <c r="B9" s="109">
        <v>25463</v>
      </c>
      <c r="C9" s="651">
        <v>2055.4157</v>
      </c>
      <c r="D9" s="109">
        <v>28746.9</v>
      </c>
      <c r="E9" s="113">
        <v>15995</v>
      </c>
      <c r="F9" s="113"/>
      <c r="G9" s="113">
        <v>9596</v>
      </c>
      <c r="H9" s="57">
        <f>IF(E9=0,100,IF(E9&gt;0,ROUND((G9/E9-1)*100,1),))</f>
        <v>-40</v>
      </c>
    </row>
    <row ht="27.95" customHeight="1" x14ac:dyDescent="0.15" r="10" spans="1:8">
      <c r="A10" s="108" t="s">
        <v>172</v>
      </c>
      <c r="B10" s="109">
        <v>1271</v>
      </c>
      <c r="C10" s="651">
        <v>202.839</v>
      </c>
      <c r="D10" s="109">
        <v>1190</v>
      </c>
      <c r="E10" s="113">
        <v>1078</v>
      </c>
      <c r="F10" s="113"/>
      <c r="G10" s="113">
        <v>712</v>
      </c>
      <c r="H10" s="57">
        <f>IF(E10=0,100,IF(E10&gt;0,ROUND((G10/E10-1)*100,1),))</f>
        <v>-34</v>
      </c>
    </row>
    <row ht="27.95" customHeight="1" x14ac:dyDescent="0.15" r="11" spans="1:8">
      <c r="A11" s="108" t="s">
        <v>173</v>
      </c>
      <c r="B11" s="109">
        <v>16000</v>
      </c>
      <c r="C11" s="651">
        <v>11764.787664</v>
      </c>
      <c r="D11" s="109">
        <v>16086</v>
      </c>
      <c r="E11" s="113">
        <v>5000</v>
      </c>
      <c r="F11" s="113">
        <v>1210</v>
      </c>
      <c r="G11" s="113">
        <v>6234</v>
      </c>
      <c r="H11" s="57">
        <f>IF(E11=0,100,IF(E11&gt;0,ROUND((G11/E11-1)*100,1),))</f>
        <v>24.7</v>
      </c>
    </row>
    <row ht="27.95" customHeight="1" x14ac:dyDescent="0.15" r="12" spans="1:8">
      <c r="A12" s="108" t="s">
        <v>174</v>
      </c>
      <c r="B12" s="109">
        <v>2400</v>
      </c>
      <c r="C12" s="651">
        <v>1531.2</v>
      </c>
      <c r="D12" s="109">
        <v>3376</v>
      </c>
      <c r="E12" s="113">
        <v>900</v>
      </c>
      <c r="F12" s="113">
        <v>350</v>
      </c>
      <c r="G12" s="113">
        <v>900</v>
      </c>
      <c r="H12" s="57">
        <v>0</v>
      </c>
    </row>
    <row ht="27.95" customHeight="1" x14ac:dyDescent="0.15" r="13" spans="1:8">
      <c r="A13" s="105" t="s">
        <v>175</v>
      </c>
      <c r="B13" s="114">
        <v>3</v>
      </c>
      <c r="C13" s="682">
        <v>3</v>
      </c>
      <c r="D13" s="114">
        <f>D14</f>
        <v>3</v>
      </c>
      <c r="E13" s="114">
        <f>E14</f>
        <v>3</v>
      </c>
      <c r="F13" s="114">
        <v>3</v>
      </c>
      <c r="G13" s="114">
        <v>3</v>
      </c>
      <c r="H13" s="73">
        <v>100</v>
      </c>
    </row>
    <row ht="27.95" customHeight="1" x14ac:dyDescent="0.15" r="14" spans="1:8">
      <c r="A14" s="108" t="s">
        <v>176</v>
      </c>
      <c r="B14" s="109">
        <v>3</v>
      </c>
      <c r="C14" s="651">
        <v>2.94</v>
      </c>
      <c r="D14" s="109">
        <v>3</v>
      </c>
      <c r="E14" s="109">
        <v>3</v>
      </c>
      <c r="F14" s="109">
        <v>3</v>
      </c>
      <c r="G14" s="109">
        <v>3</v>
      </c>
      <c r="H14" s="57">
        <v>100</v>
      </c>
    </row>
    <row ht="27.95" customHeight="1" x14ac:dyDescent="0.15" r="15" spans="1:8">
      <c r="A15" s="105" t="s">
        <v>177</v>
      </c>
      <c r="B15" s="106">
        <v>278</v>
      </c>
      <c r="C15" s="645">
        <f>SUM(C16:C18)</f>
        <v>590569.557644</v>
      </c>
      <c r="D15" s="106">
        <f>SUM(D16:D18)</f>
        <v>2282.5</v>
      </c>
      <c r="E15" s="106">
        <f>SUM(E16:E18)</f>
        <v>521.44</v>
      </c>
      <c r="F15" s="106">
        <f>F16+F17+F18</f>
        <v>53822</v>
      </c>
      <c r="G15" s="106">
        <f>G16+G17+G18</f>
        <v>76772</v>
      </c>
      <c r="H15" s="73">
        <v>100</v>
      </c>
    </row>
    <row ht="27.95" customHeight="1" x14ac:dyDescent="0.15" r="16" spans="1:8">
      <c r="A16" s="108" t="s">
        <v>178</v>
      </c>
      <c r="B16" s="57">
        <v>278</v>
      </c>
      <c r="C16" s="651">
        <v>1154.1048</v>
      </c>
      <c r="D16" s="109">
        <v>682.5</v>
      </c>
      <c r="E16" s="109">
        <v>521.44</v>
      </c>
      <c r="F16" s="109">
        <v>653</v>
      </c>
      <c r="G16" s="109">
        <v>1836</v>
      </c>
      <c r="H16" s="57">
        <f>IF(E16=0,100,IF(E16&gt;0,ROUND((G16/E16-1)*100,1),))</f>
        <v>252.1</v>
      </c>
    </row>
    <row ht="33.0" customHeight="1" x14ac:dyDescent="0.15" r="17" spans="1:8">
      <c r="A17" s="108" t="s">
        <v>179</v>
      </c>
      <c r="B17" s="109"/>
      <c r="C17" s="651">
        <v>294707.726422</v>
      </c>
      <c r="D17" s="117">
        <v>800</v>
      </c>
      <c r="E17" s="117"/>
      <c r="F17" s="117">
        <v>52810</v>
      </c>
      <c r="G17" s="117">
        <v>72875</v>
      </c>
      <c r="H17" s="57">
        <f>IF(E17=0,100,IF(E17&gt;0,ROUND((G17/E17-1)*100,1),))</f>
        <v>100</v>
      </c>
    </row>
    <row ht="27.95" customHeight="1" x14ac:dyDescent="0.15" r="18" spans="1:8">
      <c r="A18" s="108" t="s">
        <v>180</v>
      </c>
      <c r="B18" s="109"/>
      <c r="C18" s="651">
        <v>294707.726422</v>
      </c>
      <c r="D18" s="117">
        <v>800</v>
      </c>
      <c r="E18" s="117"/>
      <c r="F18" s="117">
        <v>359</v>
      </c>
      <c r="G18" s="117">
        <v>2061</v>
      </c>
      <c r="H18" s="57">
        <f>IF(E18=0,100,IF(E18&gt;0,ROUND((G18/E18-1)*100,1),))</f>
        <v>100</v>
      </c>
    </row>
    <row ht="27.95" customHeight="1" x14ac:dyDescent="0.15" r="19" spans="1:8">
      <c r="A19" s="105" t="s">
        <v>181</v>
      </c>
      <c r="B19" s="118">
        <v>25962</v>
      </c>
      <c r="C19" s="645">
        <f>C20</f>
        <v>25016</v>
      </c>
      <c r="D19" s="118">
        <f>D20</f>
        <v>34718</v>
      </c>
      <c r="E19" s="118">
        <f>E20</f>
        <v>42073</v>
      </c>
      <c r="F19" s="118">
        <v>39743</v>
      </c>
      <c r="G19" s="118">
        <v>41628</v>
      </c>
      <c r="H19" s="73">
        <f>IF(E19=0,100,IF(E19&gt;0,ROUND((G19/E19-1)*100,1),))</f>
        <v>-1.1</v>
      </c>
    </row>
    <row ht="27.95" customHeight="1" x14ac:dyDescent="0.15" r="20" spans="1:8">
      <c r="A20" s="108" t="s">
        <v>182</v>
      </c>
      <c r="B20" s="109">
        <v>25962</v>
      </c>
      <c r="C20" s="681">
        <v>25016</v>
      </c>
      <c r="D20" s="109">
        <v>34718</v>
      </c>
      <c r="E20" s="113">
        <v>42073</v>
      </c>
      <c r="F20" s="113">
        <v>39743</v>
      </c>
      <c r="G20" s="113">
        <v>41628</v>
      </c>
      <c r="H20" s="57">
        <f>IF(E20=0,100,IF(E20&gt;0,ROUND((G20/E20-1)*100,1),))</f>
        <v>-1.1</v>
      </c>
    </row>
    <row ht="27.95" customHeight="1" x14ac:dyDescent="0.15" r="21" spans="1:8">
      <c r="A21" s="105" t="s">
        <v>183</v>
      </c>
      <c r="B21" s="118">
        <v>351</v>
      </c>
      <c r="C21" s="645">
        <f>C22</f>
        <v>243</v>
      </c>
      <c r="D21" s="118">
        <f>D22</f>
        <v>350</v>
      </c>
      <c r="E21" s="118">
        <f>E22</f>
        <v>350</v>
      </c>
      <c r="F21" s="118">
        <v>100</v>
      </c>
      <c r="G21" s="118">
        <v>207</v>
      </c>
      <c r="H21" s="73">
        <f>IF(E21=0,100,IF(E21&gt;0,ROUND((G21/E21-1)*100,1),))</f>
        <v>-40.9</v>
      </c>
    </row>
    <row ht="27.95" customHeight="1" x14ac:dyDescent="0.15" r="22" spans="1:8">
      <c r="A22" s="108" t="s">
        <v>184</v>
      </c>
      <c r="B22" s="109">
        <v>351</v>
      </c>
      <c r="C22" s="651">
        <v>243</v>
      </c>
      <c r="D22" s="109">
        <v>350</v>
      </c>
      <c r="E22" s="109">
        <v>350</v>
      </c>
      <c r="F22" s="109">
        <v>100</v>
      </c>
      <c r="G22" s="109">
        <v>207</v>
      </c>
      <c r="H22" s="57">
        <f>IF(E22=0,100,IF(E22&gt;0,ROUND((G22/E22-1)*100,1),))</f>
        <v>-40.9</v>
      </c>
    </row>
    <row ht="27.95" customHeight="1" x14ac:dyDescent="0.15" r="23" spans="1:8">
      <c r="A23" s="114" t="s">
        <v>35</v>
      </c>
      <c r="B23" s="105"/>
      <c r="C23" s="105"/>
      <c r="D23" s="105"/>
      <c r="E23" s="120">
        <f>E5+E7+E13+E15+E19+E21</f>
        <v>248933.64</v>
      </c>
      <c r="F23" s="105"/>
      <c r="G23" s="120">
        <f>G5+G7+G13+G15+G19+G21</f>
        <v>254687</v>
      </c>
      <c r="H23" s="73">
        <f>IF(E23=0,100,IF(E23&gt;0,ROUND((G23/E23-1)*100,1),))</f>
        <v>2.3</v>
      </c>
    </row>
    <row ht="20.1" customHeight="1" x14ac:dyDescent="0.15" r="24" spans="1:8">
      <c r="A24" s="679"/>
      <c r="B24" s="678"/>
      <c r="C24" s="123"/>
      <c r="D24" s="680"/>
      <c r="E24" s="680"/>
      <c r="F24" s="680"/>
      <c r="G24" s="680"/>
      <c r="H24" s="676"/>
    </row>
    <row ht="20.1" customHeight="1" x14ac:dyDescent="0.15" r="25" spans="1:8">
      <c r="A25" s="679"/>
      <c r="B25" s="678"/>
      <c r="C25" s="677"/>
      <c r="D25" s="676"/>
      <c r="E25" s="676"/>
      <c r="F25" s="676"/>
      <c r="G25" s="676"/>
      <c r="H25" s="676"/>
    </row>
    <row ht="20.1" customHeight="1" x14ac:dyDescent="0.15" r="26" spans="1:8">
      <c r="A26" s="679"/>
      <c r="B26" s="678"/>
      <c r="C26" s="678"/>
      <c r="D26" s="678"/>
      <c r="E26" s="678"/>
      <c r="F26" s="678"/>
      <c r="G26" s="678"/>
      <c r="H26" s="678"/>
    </row>
    <row ht="20.1" customHeight="1" x14ac:dyDescent="0.15" r="27" spans="1:8">
      <c r="A27" s="679"/>
      <c r="B27" s="678"/>
      <c r="C27" s="677"/>
      <c r="D27" s="676"/>
      <c r="E27" s="676"/>
      <c r="F27" s="676"/>
      <c r="G27" s="676"/>
      <c r="H27" s="676"/>
    </row>
    <row ht="20.1" customHeight="1" x14ac:dyDescent="0.15" r="28" spans="1:8">
      <c r="A28" s="679"/>
      <c r="B28" s="678"/>
      <c r="C28" s="677"/>
      <c r="D28" s="676"/>
      <c r="E28" s="676"/>
      <c r="F28" s="676"/>
      <c r="G28" s="676"/>
      <c r="H28" s="676"/>
    </row>
  </sheetData>
  <mergeCells count="1">
    <mergeCell ref="A2:H2"/>
  </mergeCells>
  <phoneticPr fontId="0" type="noConversion"/>
  <printOptions horizontalCentered="1"/>
  <pageMargins left="0.5499999823532705" right="0.5499999823532705" top="0.5902777975938452" bottom="0.5902777975938452" header="0.511111096134336" footer="0.511111096134336"/>
  <pageSetup paperSize="9"/>
  <extLst>
    <ext uri="{2D9387EB-5337-4D45-933B-B4D357D02E09}">
      <gutter val="0.0" pos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  <outlinePr showOutlineSymbols="1"/>
    <pageSetUpPr fitToPage="1"/>
  </sheetPr>
  <dimension ref="A1:I10"/>
  <sheetViews>
    <sheetView showZeros="0" zoomScaleNormal="100" topLeftCell="A1" workbookViewId="0">
      <selection activeCell="I5" activeCellId="0" sqref="I5"/>
    </sheetView>
  </sheetViews>
  <sheetFormatPr defaultRowHeight="27.0" customHeight="1" defaultColWidth="9.0" x14ac:dyDescent="0.15"/>
  <cols>
    <col min="1" max="1" width="35.125" customWidth="1" style="642"/>
    <col min="2" max="2" width="10.5" customWidth="1" style="642" hidden="1"/>
    <col min="3" max="3" width="14.625" customWidth="1" style="628" hidden="1"/>
    <col min="4" max="4" width="21.5" customWidth="1" style="628" hidden="1"/>
    <col min="5" max="5" width="20.75" customWidth="1" style="628" hidden="1"/>
    <col min="6" max="6" width="19.75" customWidth="1" style="628" hidden="1"/>
    <col min="7" max="7" width="15.25" customWidth="1" style="628"/>
    <col min="8" max="8" width="16.375" customWidth="1" style="642"/>
    <col min="9" max="9" width="10.5" customWidth="1" style="642"/>
    <col min="10" max="16384" width="9.0" style="642"/>
  </cols>
  <sheetData>
    <row s="642" customFormat="1" ht="18.0" customHeight="1" x14ac:dyDescent="0.15" r="1" spans="1:7">
      <c r="A1" s="642" t="s">
        <v>217</v>
      </c>
      <c r="C1" s="628"/>
      <c r="D1" s="628"/>
      <c r="E1" s="628"/>
      <c r="F1" s="628"/>
      <c r="G1" s="628"/>
    </row>
    <row s="642" customFormat="1" ht="27.0" customHeight="1" x14ac:dyDescent="0.15" r="2" spans="1:8">
      <c r="A2" s="659" t="s">
        <v>218</v>
      </c>
      <c r="B2" s="659"/>
      <c r="C2" s="659"/>
      <c r="D2" s="659"/>
      <c r="E2" s="659"/>
      <c r="F2" s="659"/>
      <c r="G2" s="659"/>
      <c r="H2" s="659"/>
    </row>
    <row s="642" customFormat="1" ht="14.25" x14ac:dyDescent="0.15" r="3" spans="3:8">
      <c r="C3" s="628"/>
      <c r="D3" s="628"/>
      <c r="E3" s="628"/>
      <c r="F3" s="628"/>
      <c r="G3" s="628"/>
      <c r="H3" s="654" t="s">
        <v>2</v>
      </c>
    </row>
    <row s="642" customFormat="1" ht="36.0" customHeight="1" x14ac:dyDescent="0.15" r="4" spans="1:8">
      <c r="A4" s="644" t="s">
        <v>3</v>
      </c>
      <c r="B4" s="653" t="s">
        <v>4</v>
      </c>
      <c r="C4" s="653" t="s">
        <v>5</v>
      </c>
      <c r="D4" s="644" t="s">
        <v>6</v>
      </c>
      <c r="E4" s="644" t="s">
        <v>8</v>
      </c>
      <c r="F4" s="644" t="s">
        <v>158</v>
      </c>
      <c r="G4" s="644" t="s">
        <v>10</v>
      </c>
      <c r="H4" s="644" t="s">
        <v>11</v>
      </c>
    </row>
    <row s="642" customFormat="1" ht="36.0" customHeight="1" x14ac:dyDescent="0.15" r="5" spans="1:8">
      <c r="A5" s="658" t="s">
        <v>219</v>
      </c>
      <c r="B5" s="649">
        <v>39139</v>
      </c>
      <c r="C5" s="649">
        <v>39997</v>
      </c>
      <c r="D5" s="651">
        <v>46671</v>
      </c>
      <c r="E5" s="648">
        <v>46565</v>
      </c>
      <c r="F5" s="649">
        <v>48022</v>
      </c>
      <c r="G5" s="648">
        <v>51870</v>
      </c>
      <c r="H5" s="598">
        <f>IF(F5&gt;0,ROUND((G5/F5-1)*100,1),)</f>
        <v>8</v>
      </c>
    </row>
    <row s="642" customFormat="1" ht="36.0" customHeight="1" x14ac:dyDescent="0.15" r="6" spans="1:8">
      <c r="A6" s="658" t="s">
        <v>220</v>
      </c>
      <c r="B6" s="649">
        <v>47025</v>
      </c>
      <c r="C6" s="657">
        <v>57507</v>
      </c>
      <c r="D6" s="651">
        <v>36051.95</v>
      </c>
      <c r="E6" s="648">
        <v>47479</v>
      </c>
      <c r="F6" s="649">
        <v>44586</v>
      </c>
      <c r="G6" s="648">
        <v>49624</v>
      </c>
      <c r="H6" s="598">
        <f>IF(F6&gt;0,ROUND((G6/F6-1)*100,1),)</f>
        <v>11.3</v>
      </c>
    </row>
    <row s="642" customFormat="1" ht="36.0" customHeight="1" x14ac:dyDescent="0.15" r="7" spans="1:8">
      <c r="A7" s="646" t="s">
        <v>35</v>
      </c>
      <c r="B7" s="646">
        <f>B5+B6</f>
        <v>86164</v>
      </c>
      <c r="C7" s="646">
        <f>C5+C6</f>
        <v>97504</v>
      </c>
      <c r="D7" s="645">
        <f>D6+D5</f>
        <v>82722.95</v>
      </c>
      <c r="E7" s="645">
        <f>E6+E5</f>
        <v>94044</v>
      </c>
      <c r="F7" s="645">
        <f>F5+F6</f>
        <v>92608</v>
      </c>
      <c r="G7" s="645">
        <f>G5+G6</f>
        <v>101494</v>
      </c>
      <c r="H7" s="644">
        <f>IF(F7&gt;0,ROUND((G7/F7-1)*100,1),)</f>
        <v>9.6</v>
      </c>
    </row>
    <row s="642" customFormat="1" ht="39.75" customHeight="1" hidden="1" x14ac:dyDescent="0.15" r="8" spans="1:8">
      <c r="A8" s="646" t="s">
        <v>221</v>
      </c>
      <c r="B8" s="646">
        <v>85030</v>
      </c>
      <c r="C8" s="656">
        <v>88863</v>
      </c>
      <c r="D8" s="645">
        <v>112546</v>
      </c>
      <c r="E8" s="645">
        <v>117638</v>
      </c>
      <c r="F8" s="645">
        <v>120564</v>
      </c>
      <c r="G8" s="645"/>
      <c r="H8" s="644"/>
    </row>
    <row s="642" customFormat="1" ht="39.75" customHeight="1" hidden="1" x14ac:dyDescent="0.15" r="9" spans="1:8">
      <c r="A9" s="646" t="s">
        <v>35</v>
      </c>
      <c r="B9" s="646">
        <v>171194</v>
      </c>
      <c r="C9" s="645">
        <f>C7+C8</f>
        <v>186367</v>
      </c>
      <c r="D9" s="645">
        <f>D7+D8</f>
        <v>195268.95</v>
      </c>
      <c r="E9" s="645">
        <f>E7+E8</f>
        <v>211682</v>
      </c>
      <c r="F9" s="645">
        <f>F7+F8</f>
        <v>213172</v>
      </c>
      <c r="G9" s="645"/>
      <c r="H9" s="644"/>
    </row>
    <row s="642" customFormat="1" ht="27.0" customHeight="1" x14ac:dyDescent="0.15" r="10"/>
  </sheetData>
  <mergeCells count="1">
    <mergeCell ref="A2:H2"/>
  </mergeCells>
  <phoneticPr fontId="0" type="noConversion"/>
  <printOptions horizontalCentered="1"/>
  <pageMargins left="0.5499999823532705" right="0.5499999823532705" top="0.5902777975938452" bottom="0.5902777975938452" header="0.511111096134336" footer="0.511111096134336"/>
  <pageSetup paperSize="9"/>
  <extLst>
    <ext uri="{2D9387EB-5337-4D45-933B-B4D357D02E09}">
      <gutter val="0.0" pos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  <outlinePr showOutlineSymbols="1"/>
    <pageSetUpPr fitToPage="1"/>
  </sheetPr>
  <dimension ref="A1:H10"/>
  <sheetViews>
    <sheetView showZeros="0" zoomScaleNormal="100" topLeftCell="A1" workbookViewId="0">
      <selection activeCell="K7" activeCellId="0" sqref="K7"/>
    </sheetView>
  </sheetViews>
  <sheetFormatPr defaultRowHeight="14.25" customHeight="1" defaultColWidth="9.0" x14ac:dyDescent="0.15"/>
  <cols>
    <col min="1" max="1" width="40.25" customWidth="1" style="620"/>
    <col min="2" max="3" width="12.5" customWidth="1" style="628" hidden="1"/>
    <col min="4" max="6" width="18.5" customWidth="1" style="628" hidden="1"/>
    <col min="7" max="7" width="16.375" customWidth="1" style="628"/>
    <col min="8" max="8" width="15.25" customWidth="1" style="628"/>
    <col min="9" max="16384" width="9.0" style="642"/>
  </cols>
  <sheetData>
    <row s="642" customFormat="1" ht="14.25" x14ac:dyDescent="0.15" r="1" spans="1:8">
      <c r="A1" s="620" t="s">
        <v>222</v>
      </c>
      <c r="B1" s="628"/>
      <c r="C1" s="628"/>
      <c r="D1" s="628"/>
      <c r="E1" s="628"/>
      <c r="F1" s="628"/>
      <c r="G1" s="628"/>
      <c r="H1" s="628"/>
    </row>
    <row s="642" customFormat="1" ht="25.5" customHeight="1" x14ac:dyDescent="0.15" r="2" spans="1:8">
      <c r="A2" s="655" t="s">
        <v>223</v>
      </c>
      <c r="B2" s="655"/>
      <c r="C2" s="655"/>
      <c r="D2" s="655"/>
      <c r="E2" s="655"/>
      <c r="F2" s="655"/>
      <c r="G2" s="655"/>
      <c r="H2" s="655"/>
    </row>
    <row s="642" customFormat="1" ht="20.1" customHeight="1" x14ac:dyDescent="0.15" r="3" spans="1:8">
      <c r="A3" s="620"/>
      <c r="H3" s="654" t="s">
        <v>2</v>
      </c>
    </row>
    <row s="642" customFormat="1" ht="42.75" customHeight="1" x14ac:dyDescent="0.15" r="4" spans="1:8">
      <c r="A4" s="644" t="s">
        <v>3</v>
      </c>
      <c r="B4" s="653" t="s">
        <v>4</v>
      </c>
      <c r="C4" s="653" t="s">
        <v>5</v>
      </c>
      <c r="D4" s="644" t="s">
        <v>6</v>
      </c>
      <c r="E4" s="644" t="s">
        <v>8</v>
      </c>
      <c r="F4" s="644" t="s">
        <v>158</v>
      </c>
      <c r="G4" s="644" t="s">
        <v>10</v>
      </c>
      <c r="H4" s="644" t="s">
        <v>11</v>
      </c>
    </row>
    <row s="642" customFormat="1" ht="39.0" customHeight="1" x14ac:dyDescent="0.15" r="5" spans="1:8">
      <c r="A5" s="652" t="s">
        <v>224</v>
      </c>
      <c r="B5" s="649">
        <v>27478</v>
      </c>
      <c r="C5" s="649">
        <v>27716</v>
      </c>
      <c r="D5" s="651">
        <v>32098</v>
      </c>
      <c r="E5" s="650">
        <v>37599</v>
      </c>
      <c r="F5" s="649">
        <v>37749</v>
      </c>
      <c r="G5" s="648">
        <v>41662</v>
      </c>
      <c r="H5" s="598">
        <f>IF(E5&gt;0,ROUND((G5/E5-1)*100,1),)</f>
        <v>10.8</v>
      </c>
    </row>
    <row s="642" customFormat="1" ht="39.0" customHeight="1" x14ac:dyDescent="0.15" r="6" spans="1:8">
      <c r="A6" s="652" t="s">
        <v>225</v>
      </c>
      <c r="B6" s="649">
        <v>46568</v>
      </c>
      <c r="C6" s="649">
        <v>44400</v>
      </c>
      <c r="D6" s="651">
        <v>44038.65</v>
      </c>
      <c r="E6" s="650">
        <v>50244</v>
      </c>
      <c r="F6" s="649">
        <v>48958</v>
      </c>
      <c r="G6" s="648">
        <v>51275</v>
      </c>
      <c r="H6" s="598">
        <f>IF(E6&gt;0,ROUND((G6/E6-1)*100,1),)</f>
        <v>2.1</v>
      </c>
    </row>
    <row s="642" customFormat="1" ht="39.0" customHeight="1" x14ac:dyDescent="0.15" r="7" spans="1:8">
      <c r="A7" s="646" t="s">
        <v>35</v>
      </c>
      <c r="B7" s="646">
        <f>SUM(B5:B6)</f>
        <v>74046</v>
      </c>
      <c r="C7" s="646">
        <f>C5+C6</f>
        <v>72116</v>
      </c>
      <c r="D7" s="645">
        <f>D6+D5</f>
        <v>76136.65</v>
      </c>
      <c r="E7" s="645">
        <f>E6+E5</f>
        <v>87843</v>
      </c>
      <c r="F7" s="645">
        <f>F6+F5</f>
        <v>86707</v>
      </c>
      <c r="G7" s="645">
        <f>G5+G6</f>
        <v>92937</v>
      </c>
      <c r="H7" s="644">
        <f>IF(E7&gt;0,ROUND((G7/E7-1)*100,1),)</f>
        <v>5.8</v>
      </c>
    </row>
    <row s="642" customFormat="1" ht="39.0" customHeight="1" hidden="1" x14ac:dyDescent="0.15" r="8" spans="1:8">
      <c r="A8" s="646" t="s">
        <v>226</v>
      </c>
      <c r="B8" s="646">
        <v>97148</v>
      </c>
      <c r="C8" s="646">
        <v>114250</v>
      </c>
      <c r="D8" s="645">
        <v>119132</v>
      </c>
      <c r="E8" s="647">
        <v>123839</v>
      </c>
      <c r="F8" s="647"/>
      <c r="G8" s="647"/>
      <c r="H8" s="644"/>
    </row>
    <row s="642" customFormat="1" ht="39.0" customHeight="1" hidden="1" x14ac:dyDescent="0.15" r="9" spans="1:8">
      <c r="A9" s="646" t="s">
        <v>35</v>
      </c>
      <c r="B9" s="646">
        <f>B7+B8</f>
        <v>171194</v>
      </c>
      <c r="C9" s="646">
        <f>C7+C8</f>
        <v>186366</v>
      </c>
      <c r="D9" s="645">
        <f>D8+D7</f>
        <v>195268.65</v>
      </c>
      <c r="E9" s="645">
        <f>E8+E7</f>
        <v>211682</v>
      </c>
      <c r="F9" s="645"/>
      <c r="G9" s="645"/>
      <c r="H9" s="644"/>
    </row>
    <row s="642" customFormat="1" ht="42.0" customHeight="1" hidden="1" x14ac:dyDescent="0.15" r="10" spans="1:8">
      <c r="A10" s="643" t="s">
        <v>227</v>
      </c>
      <c r="B10" s="643"/>
      <c r="C10" s="643"/>
      <c r="D10" s="643"/>
      <c r="E10" s="643"/>
      <c r="F10" s="643"/>
      <c r="G10" s="643"/>
      <c r="H10" s="643"/>
    </row>
  </sheetData>
  <mergeCells count="2">
    <mergeCell ref="A2:H2"/>
    <mergeCell ref="A10:H10"/>
  </mergeCells>
  <phoneticPr fontId="0" type="noConversion"/>
  <printOptions horizontalCentered="1"/>
  <pageMargins left="0.5499999823532705" right="0.5499999823532705" top="0.5902777975938452" bottom="0.5902777975938452" header="0.511111096134336" footer="0.511111096134336"/>
  <pageSetup paperSize="9"/>
  <extLst>
    <ext uri="{2D9387EB-5337-4D45-933B-B4D357D02E09}">
      <gutter val="0.0" pos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E46D0A"/>
    <outlinePr showOutlineSymbols="1"/>
    <pageSetUpPr fitToPage="1"/>
  </sheetPr>
  <dimension ref="A1:F12"/>
  <sheetViews>
    <sheetView showZeros="0" zoomScaleNormal="100" topLeftCell="A1" workbookViewId="0">
      <selection activeCell="E7" activeCellId="0" sqref="E7"/>
    </sheetView>
  </sheetViews>
  <sheetFormatPr defaultRowHeight="14.25" customHeight="1" defaultColWidth="17.625" x14ac:dyDescent="0.15"/>
  <cols>
    <col min="1" max="1" width="36.875" customWidth="1"/>
    <col min="2" max="2" width="16.125" customWidth="1" hidden="1"/>
    <col min="3" max="3" width="16.125" customWidth="1"/>
    <col min="4" max="4" width="15.375" customWidth="1"/>
  </cols>
  <sheetData>
    <row x14ac:dyDescent="0.15" r="1" spans="1:1">
      <c r="A1" s="2" t="s">
        <v>192</v>
      </c>
    </row>
    <row s="null" customFormat="1" ht="25.5" x14ac:dyDescent="0.15" r="2" spans="1:4">
      <c r="A2" s="655" t="s">
        <v>193</v>
      </c>
      <c r="B2" s="655"/>
      <c r="C2" s="655"/>
      <c r="D2" s="655"/>
    </row>
    <row x14ac:dyDescent="0.15" r="3" spans="1:4">
      <c r="A3" s="620"/>
      <c r="B3" s="620"/>
      <c r="C3" s="620"/>
      <c r="D3" s="628" t="s">
        <v>2</v>
      </c>
    </row>
    <row s="null" customFormat="1" ht="29.25" customHeight="1" x14ac:dyDescent="0.15" r="4" spans="1:4">
      <c r="A4" s="644" t="s">
        <v>3</v>
      </c>
      <c r="B4" s="644" t="s">
        <v>158</v>
      </c>
      <c r="C4" s="644" t="s">
        <v>10</v>
      </c>
      <c r="D4" s="644" t="s">
        <v>11</v>
      </c>
    </row>
    <row s="null" customFormat="1" ht="30.0" customHeight="1" x14ac:dyDescent="0.15" r="5" spans="1:4">
      <c r="A5" s="673" t="s">
        <v>194</v>
      </c>
      <c r="B5" s="96"/>
      <c r="C5" s="96"/>
      <c r="D5" s="96"/>
    </row>
    <row ht="30.0" customHeight="1" x14ac:dyDescent="0.15" r="6" spans="1:6">
      <c r="A6" s="673" t="s">
        <v>195</v>
      </c>
      <c r="B6" s="96"/>
      <c r="C6" s="96"/>
      <c r="D6" s="96"/>
      <c r="F6" s="97"/>
    </row>
    <row s="null" customFormat="1" ht="30.0" customHeight="1" x14ac:dyDescent="0.15" r="7" spans="1:4">
      <c r="A7" s="673" t="s">
        <v>196</v>
      </c>
      <c r="B7" s="95"/>
      <c r="C7" s="95"/>
      <c r="D7" s="95"/>
    </row>
    <row s="null" customFormat="1" ht="30.0" customHeight="1" x14ac:dyDescent="0.15" r="8" spans="1:4">
      <c r="A8" s="673" t="s">
        <v>197</v>
      </c>
      <c r="B8" s="95"/>
      <c r="C8" s="95"/>
      <c r="D8" s="95"/>
    </row>
    <row s="null" customFormat="1" ht="30.0" customHeight="1" x14ac:dyDescent="0.15" r="9" spans="1:4">
      <c r="A9" s="672" t="s">
        <v>198</v>
      </c>
      <c r="B9" s="95"/>
      <c r="C9" s="96">
        <v>20000</v>
      </c>
      <c r="D9" s="96">
        <v>0</v>
      </c>
    </row>
    <row s="null" customFormat="1" ht="30.0" customHeight="1" x14ac:dyDescent="0.15" r="10" spans="1:4">
      <c r="A10" s="98" t="s">
        <v>199</v>
      </c>
      <c r="B10" s="96"/>
      <c r="C10" s="95">
        <f>C9</f>
        <v>20000</v>
      </c>
      <c r="D10" s="96">
        <v>0</v>
      </c>
    </row>
    <row s="null" customFormat="1" ht="30.0" customHeight="1" x14ac:dyDescent="0.15" r="11" spans="1:4">
      <c r="A11" s="98" t="s">
        <v>200</v>
      </c>
      <c r="B11" s="95">
        <v>20</v>
      </c>
      <c r="C11" s="95">
        <v>20</v>
      </c>
      <c r="D11" s="95">
        <v>0</v>
      </c>
    </row>
    <row s="null" customFormat="1" ht="30.0" customHeight="1" x14ac:dyDescent="0.15" r="12" spans="1:4">
      <c r="A12" s="95" t="s">
        <v>201</v>
      </c>
      <c r="B12" s="95">
        <v>20</v>
      </c>
      <c r="C12" s="95">
        <f>C10+C11</f>
        <v>20020</v>
      </c>
      <c r="D12" s="95">
        <v>0</v>
      </c>
    </row>
  </sheetData>
  <mergeCells count="1">
    <mergeCell ref="A2:D2"/>
  </mergeCells>
  <phoneticPr fontId="0" type="noConversion"/>
  <printOptions horizontalCentered="1"/>
  <pageMargins left="0.5499999823532705" right="0.5499999823532705" top="0.5902777975938452" bottom="0.5902777975938452" header="0.511111096134336" footer="0.511111096134336"/>
  <pageSetup paperSize="9"/>
  <extLst>
    <ext uri="{2D9387EB-5337-4D45-933B-B4D357D02E09}">
      <gutter val="0.0" pos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E46D0A"/>
    <outlinePr showOutlineSymbols="1"/>
    <pageSetUpPr fitToPage="1"/>
  </sheetPr>
  <dimension ref="A1:D10"/>
  <sheetViews>
    <sheetView zoomScaleNormal="100" topLeftCell="A1" workbookViewId="0">
      <selection activeCell="E6" activeCellId="0" sqref="E6"/>
    </sheetView>
  </sheetViews>
  <sheetFormatPr defaultRowHeight="14.25" customHeight="1" defaultColWidth="9.0" x14ac:dyDescent="0.15"/>
  <cols>
    <col min="1" max="1" width="40.5" customWidth="1"/>
    <col min="2" max="2" width="17.0" customWidth="1" style="87" hidden="1"/>
    <col min="3" max="3" width="17.0" customWidth="1" style="87"/>
    <col min="4" max="4" width="12.375" customWidth="1"/>
  </cols>
  <sheetData>
    <row x14ac:dyDescent="0.15" r="1" spans="1:1">
      <c r="A1" s="2" t="s">
        <v>202</v>
      </c>
    </row>
    <row s="null" customFormat="1" ht="30.0" customHeight="1" x14ac:dyDescent="0.15" r="2" spans="1:4">
      <c r="A2" s="675" t="s">
        <v>203</v>
      </c>
      <c r="B2" s="675"/>
      <c r="C2" s="675"/>
      <c r="D2" s="675"/>
    </row>
    <row x14ac:dyDescent="0.15" r="3" spans="1:4">
      <c r="A3" s="620"/>
      <c r="B3" s="674" t="s">
        <v>2</v>
      </c>
      <c r="C3" s="674"/>
      <c r="D3" s="674"/>
    </row>
    <row s="null" customFormat="1" ht="33.0" customHeight="1" x14ac:dyDescent="0.15" r="4" spans="1:4">
      <c r="A4" s="644" t="s">
        <v>3</v>
      </c>
      <c r="B4" s="644" t="s">
        <v>8</v>
      </c>
      <c r="C4" s="644" t="s">
        <v>10</v>
      </c>
      <c r="D4" s="644" t="s">
        <v>11</v>
      </c>
    </row>
    <row s="null" customFormat="1" ht="33.75" customHeight="1" x14ac:dyDescent="0.15" r="5" spans="1:4">
      <c r="A5" s="672" t="s">
        <v>204</v>
      </c>
      <c r="B5" s="91">
        <v>14020</v>
      </c>
      <c r="C5" s="91">
        <v>14020</v>
      </c>
      <c r="D5" s="91">
        <v>0</v>
      </c>
    </row>
    <row s="null" customFormat="1" ht="33.75" customHeight="1" x14ac:dyDescent="0.15" r="6" spans="1:4">
      <c r="A6" s="673" t="s">
        <v>205</v>
      </c>
      <c r="B6" s="91"/>
      <c r="C6" s="91"/>
      <c r="D6" s="91"/>
    </row>
    <row s="null" customFormat="1" ht="33.75" customHeight="1" x14ac:dyDescent="0.15" r="7" spans="1:4">
      <c r="A7" s="673" t="s">
        <v>206</v>
      </c>
      <c r="B7" s="91"/>
      <c r="C7" s="91"/>
      <c r="D7" s="91"/>
    </row>
    <row s="null" customFormat="1" ht="33.75" customHeight="1" x14ac:dyDescent="0.15" r="8" spans="1:4">
      <c r="A8" s="672" t="s">
        <v>207</v>
      </c>
      <c r="B8" s="91"/>
      <c r="C8" s="91"/>
      <c r="D8" s="91"/>
    </row>
    <row s="null" customFormat="1" ht="33.75" customHeight="1" x14ac:dyDescent="0.15" r="9" spans="1:4">
      <c r="A9" s="93" t="s">
        <v>208</v>
      </c>
      <c r="B9" s="94">
        <f>B5</f>
        <v>14020</v>
      </c>
      <c r="C9" s="94">
        <f>C5</f>
        <v>14020</v>
      </c>
      <c r="D9" s="95">
        <v>0</v>
      </c>
    </row>
    <row s="null" customFormat="1" ht="31.5" customHeight="1" x14ac:dyDescent="0.15" r="10" spans="1:4">
      <c r="A10" s="644" t="s">
        <v>209</v>
      </c>
      <c r="B10" s="94">
        <f>B9</f>
        <v>14020</v>
      </c>
      <c r="C10" s="94">
        <f>C9</f>
        <v>14020</v>
      </c>
      <c r="D10" s="94">
        <v>0</v>
      </c>
    </row>
  </sheetData>
  <mergeCells count="2">
    <mergeCell ref="A2:D2"/>
    <mergeCell ref="B3:D3"/>
  </mergeCells>
  <phoneticPr fontId="0" type="noConversion"/>
  <printOptions horizontalCentered="1"/>
  <pageMargins left="0.5499999823532705" right="0.5499999823532705" top="0.5902777975938452" bottom="0.5902777975938452" header="0.511111096134336" footer="0.511111096134336"/>
  <pageSetup paperSize="9"/>
  <extLst>
    <ext uri="{2D9387EB-5337-4D45-933B-B4D357D02E09}">
      <gutter val="0.0" pos="0"/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  <outlinePr showOutlineSymbols="1"/>
  </sheetPr>
  <dimension ref="A1:WVJ11"/>
  <sheetViews>
    <sheetView zoomScaleNormal="100" topLeftCell="A1" workbookViewId="0">
      <selection activeCell="B15" activeCellId="0" sqref="B15"/>
    </sheetView>
  </sheetViews>
  <sheetFormatPr defaultRowHeight="13.5" defaultColWidth="9.0" x14ac:dyDescent="0.15"/>
  <cols>
    <col min="1" max="1" width="46.25" customWidth="1" style="479"/>
    <col min="2" max="2" width="45.25" customWidth="1" style="479"/>
    <col min="3" max="256" width="9.0" style="479"/>
    <col min="257" max="257" width="46.25" customWidth="1" style="479"/>
    <col min="258" max="258" width="45.25" customWidth="1" style="479"/>
    <col min="259" max="512" width="9.0" style="479"/>
    <col min="513" max="513" width="46.25" customWidth="1" style="479"/>
    <col min="514" max="514" width="45.25" customWidth="1" style="479"/>
    <col min="515" max="768" width="9.0" style="479"/>
    <col min="769" max="769" width="46.25" customWidth="1" style="479"/>
    <col min="770" max="770" width="45.25" customWidth="1" style="479"/>
    <col min="771" max="1024" width="9.0" style="479"/>
    <col min="1025" max="1025" width="46.25" customWidth="1" style="479"/>
    <col min="1026" max="1026" width="45.25" customWidth="1" style="479"/>
    <col min="1027" max="1280" width="9.0" style="479"/>
    <col min="1281" max="1281" width="46.25" customWidth="1" style="479"/>
    <col min="1282" max="1282" width="45.25" customWidth="1" style="479"/>
    <col min="1283" max="1536" width="9.0" style="479"/>
    <col min="1537" max="1537" width="46.25" customWidth="1" style="479"/>
    <col min="1538" max="1538" width="45.25" customWidth="1" style="479"/>
    <col min="1539" max="1792" width="9.0" style="479"/>
    <col min="1793" max="1793" width="46.25" customWidth="1" style="479"/>
    <col min="1794" max="1794" width="45.25" customWidth="1" style="479"/>
    <col min="1795" max="2048" width="9.0" style="479"/>
    <col min="2049" max="2049" width="46.25" customWidth="1" style="479"/>
    <col min="2050" max="2050" width="45.25" customWidth="1" style="479"/>
    <col min="2051" max="2304" width="9.0" style="479"/>
    <col min="2305" max="2305" width="46.25" customWidth="1" style="479"/>
    <col min="2306" max="2306" width="45.25" customWidth="1" style="479"/>
    <col min="2307" max="2560" width="9.0" style="479"/>
    <col min="2561" max="2561" width="46.25" customWidth="1" style="479"/>
    <col min="2562" max="2562" width="45.25" customWidth="1" style="479"/>
    <col min="2563" max="2816" width="9.0" style="479"/>
    <col min="2817" max="2817" width="46.25" customWidth="1" style="479"/>
    <col min="2818" max="2818" width="45.25" customWidth="1" style="479"/>
    <col min="2819" max="3072" width="9.0" style="479"/>
    <col min="3073" max="3073" width="46.25" customWidth="1" style="479"/>
    <col min="3074" max="3074" width="45.25" customWidth="1" style="479"/>
    <col min="3075" max="3328" width="9.0" style="479"/>
    <col min="3329" max="3329" width="46.25" customWidth="1" style="479"/>
    <col min="3330" max="3330" width="45.25" customWidth="1" style="479"/>
    <col min="3331" max="3584" width="9.0" style="479"/>
    <col min="3585" max="3585" width="46.25" customWidth="1" style="479"/>
    <col min="3586" max="3586" width="45.25" customWidth="1" style="479"/>
    <col min="3587" max="3840" width="9.0" style="479"/>
    <col min="3841" max="3841" width="46.25" customWidth="1" style="479"/>
    <col min="3842" max="3842" width="45.25" customWidth="1" style="479"/>
    <col min="3843" max="4096" width="9.0" style="479"/>
    <col min="4097" max="4097" width="46.25" customWidth="1" style="479"/>
    <col min="4098" max="4098" width="45.25" customWidth="1" style="479"/>
    <col min="4099" max="4352" width="9.0" style="479"/>
    <col min="4353" max="4353" width="46.25" customWidth="1" style="479"/>
    <col min="4354" max="4354" width="45.25" customWidth="1" style="479"/>
    <col min="4355" max="4608" width="9.0" style="479"/>
    <col min="4609" max="4609" width="46.25" customWidth="1" style="479"/>
    <col min="4610" max="4610" width="45.25" customWidth="1" style="479"/>
    <col min="4611" max="4864" width="9.0" style="479"/>
    <col min="4865" max="4865" width="46.25" customWidth="1" style="479"/>
    <col min="4866" max="4866" width="45.25" customWidth="1" style="479"/>
    <col min="4867" max="5120" width="9.0" style="479"/>
    <col min="5121" max="5121" width="46.25" customWidth="1" style="479"/>
    <col min="5122" max="5122" width="45.25" customWidth="1" style="479"/>
    <col min="5123" max="5376" width="9.0" style="479"/>
    <col min="5377" max="5377" width="46.25" customWidth="1" style="479"/>
    <col min="5378" max="5378" width="45.25" customWidth="1" style="479"/>
    <col min="5379" max="5632" width="9.0" style="479"/>
    <col min="5633" max="5633" width="46.25" customWidth="1" style="479"/>
    <col min="5634" max="5634" width="45.25" customWidth="1" style="479"/>
    <col min="5635" max="5888" width="9.0" style="479"/>
    <col min="5889" max="5889" width="46.25" customWidth="1" style="479"/>
    <col min="5890" max="5890" width="45.25" customWidth="1" style="479"/>
    <col min="5891" max="6144" width="9.0" style="479"/>
    <col min="6145" max="6145" width="46.25" customWidth="1" style="479"/>
    <col min="6146" max="6146" width="45.25" customWidth="1" style="479"/>
    <col min="6147" max="6400" width="9.0" style="479"/>
    <col min="6401" max="6401" width="46.25" customWidth="1" style="479"/>
    <col min="6402" max="6402" width="45.25" customWidth="1" style="479"/>
    <col min="6403" max="6656" width="9.0" style="479"/>
    <col min="6657" max="6657" width="46.25" customWidth="1" style="479"/>
    <col min="6658" max="6658" width="45.25" customWidth="1" style="479"/>
    <col min="6659" max="6912" width="9.0" style="479"/>
    <col min="6913" max="6913" width="46.25" customWidth="1" style="479"/>
    <col min="6914" max="6914" width="45.25" customWidth="1" style="479"/>
    <col min="6915" max="7168" width="9.0" style="479"/>
    <col min="7169" max="7169" width="46.25" customWidth="1" style="479"/>
    <col min="7170" max="7170" width="45.25" customWidth="1" style="479"/>
    <col min="7171" max="7424" width="9.0" style="479"/>
    <col min="7425" max="7425" width="46.25" customWidth="1" style="479"/>
    <col min="7426" max="7426" width="45.25" customWidth="1" style="479"/>
    <col min="7427" max="7680" width="9.0" style="479"/>
    <col min="7681" max="7681" width="46.25" customWidth="1" style="479"/>
    <col min="7682" max="7682" width="45.25" customWidth="1" style="479"/>
    <col min="7683" max="7936" width="9.0" style="479"/>
    <col min="7937" max="7937" width="46.25" customWidth="1" style="479"/>
    <col min="7938" max="7938" width="45.25" customWidth="1" style="479"/>
    <col min="7939" max="8192" width="9.0" style="479"/>
    <col min="8193" max="8193" width="46.25" customWidth="1" style="479"/>
    <col min="8194" max="8194" width="45.25" customWidth="1" style="479"/>
    <col min="8195" max="8448" width="9.0" style="479"/>
    <col min="8449" max="8449" width="46.25" customWidth="1" style="479"/>
    <col min="8450" max="8450" width="45.25" customWidth="1" style="479"/>
    <col min="8451" max="8704" width="9.0" style="479"/>
    <col min="8705" max="8705" width="46.25" customWidth="1" style="479"/>
    <col min="8706" max="8706" width="45.25" customWidth="1" style="479"/>
    <col min="8707" max="8960" width="9.0" style="479"/>
    <col min="8961" max="8961" width="46.25" customWidth="1" style="479"/>
    <col min="8962" max="8962" width="45.25" customWidth="1" style="479"/>
    <col min="8963" max="9216" width="9.0" style="479"/>
    <col min="9217" max="9217" width="46.25" customWidth="1" style="479"/>
    <col min="9218" max="9218" width="45.25" customWidth="1" style="479"/>
    <col min="9219" max="9472" width="9.0" style="479"/>
    <col min="9473" max="9473" width="46.25" customWidth="1" style="479"/>
    <col min="9474" max="9474" width="45.25" customWidth="1" style="479"/>
    <col min="9475" max="9728" width="9.0" style="479"/>
    <col min="9729" max="9729" width="46.25" customWidth="1" style="479"/>
    <col min="9730" max="9730" width="45.25" customWidth="1" style="479"/>
    <col min="9731" max="9984" width="9.0" style="479"/>
    <col min="9985" max="9985" width="46.25" customWidth="1" style="479"/>
    <col min="9986" max="9986" width="45.25" customWidth="1" style="479"/>
    <col min="9987" max="10240" width="9.0" style="479"/>
    <col min="10241" max="10241" width="46.25" customWidth="1" style="479"/>
    <col min="10242" max="10242" width="45.25" customWidth="1" style="479"/>
    <col min="10243" max="10496" width="9.0" style="479"/>
    <col min="10497" max="10497" width="46.25" customWidth="1" style="479"/>
    <col min="10498" max="10498" width="45.25" customWidth="1" style="479"/>
    <col min="10499" max="10752" width="9.0" style="479"/>
    <col min="10753" max="10753" width="46.25" customWidth="1" style="479"/>
    <col min="10754" max="10754" width="45.25" customWidth="1" style="479"/>
    <col min="10755" max="11008" width="9.0" style="479"/>
    <col min="11009" max="11009" width="46.25" customWidth="1" style="479"/>
    <col min="11010" max="11010" width="45.25" customWidth="1" style="479"/>
    <col min="11011" max="11264" width="9.0" style="479"/>
    <col min="11265" max="11265" width="46.25" customWidth="1" style="479"/>
    <col min="11266" max="11266" width="45.25" customWidth="1" style="479"/>
    <col min="11267" max="11520" width="9.0" style="479"/>
    <col min="11521" max="11521" width="46.25" customWidth="1" style="479"/>
    <col min="11522" max="11522" width="45.25" customWidth="1" style="479"/>
    <col min="11523" max="11776" width="9.0" style="479"/>
    <col min="11777" max="11777" width="46.25" customWidth="1" style="479"/>
    <col min="11778" max="11778" width="45.25" customWidth="1" style="479"/>
    <col min="11779" max="12032" width="9.0" style="479"/>
    <col min="12033" max="12033" width="46.25" customWidth="1" style="479"/>
    <col min="12034" max="12034" width="45.25" customWidth="1" style="479"/>
    <col min="12035" max="12288" width="9.0" style="479"/>
    <col min="12289" max="12289" width="46.25" customWidth="1" style="479"/>
    <col min="12290" max="12290" width="45.25" customWidth="1" style="479"/>
    <col min="12291" max="12544" width="9.0" style="479"/>
    <col min="12545" max="12545" width="46.25" customWidth="1" style="479"/>
    <col min="12546" max="12546" width="45.25" customWidth="1" style="479"/>
    <col min="12547" max="12800" width="9.0" style="479"/>
    <col min="12801" max="12801" width="46.25" customWidth="1" style="479"/>
    <col min="12802" max="12802" width="45.25" customWidth="1" style="479"/>
    <col min="12803" max="13056" width="9.0" style="479"/>
    <col min="13057" max="13057" width="46.25" customWidth="1" style="479"/>
    <col min="13058" max="13058" width="45.25" customWidth="1" style="479"/>
    <col min="13059" max="13312" width="9.0" style="479"/>
    <col min="13313" max="13313" width="46.25" customWidth="1" style="479"/>
    <col min="13314" max="13314" width="45.25" customWidth="1" style="479"/>
    <col min="13315" max="13568" width="9.0" style="479"/>
    <col min="13569" max="13569" width="46.25" customWidth="1" style="479"/>
    <col min="13570" max="13570" width="45.25" customWidth="1" style="479"/>
    <col min="13571" max="13824" width="9.0" style="479"/>
    <col min="13825" max="13825" width="46.25" customWidth="1" style="479"/>
    <col min="13826" max="13826" width="45.25" customWidth="1" style="479"/>
    <col min="13827" max="14080" width="9.0" style="479"/>
    <col min="14081" max="14081" width="46.25" customWidth="1" style="479"/>
    <col min="14082" max="14082" width="45.25" customWidth="1" style="479"/>
    <col min="14083" max="14336" width="9.0" style="479"/>
    <col min="14337" max="14337" width="46.25" customWidth="1" style="479"/>
    <col min="14338" max="14338" width="45.25" customWidth="1" style="479"/>
    <col min="14339" max="14592" width="9.0" style="479"/>
    <col min="14593" max="14593" width="46.25" customWidth="1" style="479"/>
    <col min="14594" max="14594" width="45.25" customWidth="1" style="479"/>
    <col min="14595" max="14848" width="9.0" style="479"/>
    <col min="14849" max="14849" width="46.25" customWidth="1" style="479"/>
    <col min="14850" max="14850" width="45.25" customWidth="1" style="479"/>
    <col min="14851" max="15104" width="9.0" style="479"/>
    <col min="15105" max="15105" width="46.25" customWidth="1" style="479"/>
    <col min="15106" max="15106" width="45.25" customWidth="1" style="479"/>
    <col min="15107" max="15360" width="9.0" style="479"/>
    <col min="15361" max="15361" width="46.25" customWidth="1" style="479"/>
    <col min="15362" max="15362" width="45.25" customWidth="1" style="479"/>
    <col min="15363" max="15616" width="9.0" style="479"/>
    <col min="15617" max="15617" width="46.25" customWidth="1" style="479"/>
    <col min="15618" max="15618" width="45.25" customWidth="1" style="479"/>
    <col min="15619" max="15872" width="9.0" style="479"/>
    <col min="15873" max="15873" width="46.25" customWidth="1" style="479"/>
    <col min="15874" max="15874" width="45.25" customWidth="1" style="479"/>
    <col min="15875" max="16128" width="9.0" style="479"/>
    <col min="16129" max="16129" width="46.25" customWidth="1" style="479"/>
    <col min="16130" max="16130" width="45.25" customWidth="1" style="479"/>
    <col min="16131" max="16384" width="9.0" style="479"/>
  </cols>
  <sheetData>
    <row ht="14.25" x14ac:dyDescent="0.15" r="1" spans="1:1">
      <c r="A1" s="676" t="s">
        <v>127</v>
      </c>
    </row>
    <row ht="30.75" customHeight="1" x14ac:dyDescent="0.15" r="2" spans="1:2">
      <c r="A2" s="670" t="s">
        <v>128</v>
      </c>
      <c r="B2" s="670"/>
    </row>
    <row ht="21.75" customHeight="1" x14ac:dyDescent="0.15" r="3" spans="1:2">
      <c r="A3" s="669"/>
      <c r="B3" s="668" t="s">
        <v>2</v>
      </c>
    </row>
    <row ht="21.75" customHeight="1" x14ac:dyDescent="0.15" r="4" spans="1:2">
      <c r="A4" s="649" t="s">
        <v>3</v>
      </c>
      <c r="B4" s="649" t="s">
        <v>129</v>
      </c>
    </row>
    <row ht="21.75" customHeight="1" x14ac:dyDescent="0.15" r="5" spans="1:2">
      <c r="A5" s="667"/>
      <c r="B5" s="667"/>
    </row>
    <row ht="21.75" customHeight="1" x14ac:dyDescent="0.15" r="6" spans="1:2">
      <c r="A6" s="667"/>
      <c r="B6" s="667"/>
    </row>
    <row ht="21.75" customHeight="1" x14ac:dyDescent="0.15" r="7" spans="1:2">
      <c r="A7" s="667"/>
      <c r="B7" s="667"/>
    </row>
    <row ht="21.75" customHeight="1" x14ac:dyDescent="0.15" r="8" spans="1:2">
      <c r="A8" s="667"/>
      <c r="B8" s="667"/>
    </row>
    <row ht="21.75" customHeight="1" x14ac:dyDescent="0.15" r="9" spans="1:2">
      <c r="A9" s="667"/>
      <c r="B9" s="667"/>
    </row>
    <row ht="21.75" customHeight="1" x14ac:dyDescent="0.15" r="10" spans="1:2">
      <c r="A10" s="649" t="s">
        <v>35</v>
      </c>
      <c r="B10" s="667"/>
    </row>
    <row ht="14.25" x14ac:dyDescent="0.15" r="11" spans="1:1">
      <c r="A11" s="666" t="s">
        <v>130</v>
      </c>
    </row>
  </sheetData>
  <mergeCells count="1">
    <mergeCell ref="A2:B2"/>
  </mergeCells>
  <phoneticPr fontId="0" type="noConversion"/>
  <pageMargins left="0.7006944633844331" right="0.7006944633844331" top="0.7520833822685903" bottom="0.7520833822685903" header="0.29930554506346935" footer="0.29930554506346935"/>
  <pageSetup paperSize="9"/>
  <extLst>
    <ext uri="{2D9387EB-5337-4D45-933B-B4D357D02E09}">
      <gutter val="0.0" pos="0"/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  <outlinePr showOutlineSymbols="1"/>
  </sheetPr>
  <dimension ref="A1:WVJ11"/>
  <sheetViews>
    <sheetView zoomScaleNormal="100" topLeftCell="A1" workbookViewId="0">
      <selection activeCell="A9" activeCellId="0" sqref="A9"/>
    </sheetView>
  </sheetViews>
  <sheetFormatPr defaultRowHeight="13.5" defaultColWidth="9.0" x14ac:dyDescent="0.15"/>
  <cols>
    <col min="1" max="1" width="43.75" customWidth="1" style="479"/>
    <col min="2" max="2" width="46.0" customWidth="1" style="479"/>
    <col min="3" max="256" width="9.0" style="479"/>
    <col min="257" max="257" width="43.75" customWidth="1" style="479"/>
    <col min="258" max="258" width="46.0" customWidth="1" style="479"/>
    <col min="259" max="512" width="9.0" style="479"/>
    <col min="513" max="513" width="43.75" customWidth="1" style="479"/>
    <col min="514" max="514" width="46.0" customWidth="1" style="479"/>
    <col min="515" max="768" width="9.0" style="479"/>
    <col min="769" max="769" width="43.75" customWidth="1" style="479"/>
    <col min="770" max="770" width="46.0" customWidth="1" style="479"/>
    <col min="771" max="1024" width="9.0" style="479"/>
    <col min="1025" max="1025" width="43.75" customWidth="1" style="479"/>
    <col min="1026" max="1026" width="46.0" customWidth="1" style="479"/>
    <col min="1027" max="1280" width="9.0" style="479"/>
    <col min="1281" max="1281" width="43.75" customWidth="1" style="479"/>
    <col min="1282" max="1282" width="46.0" customWidth="1" style="479"/>
    <col min="1283" max="1536" width="9.0" style="479"/>
    <col min="1537" max="1537" width="43.75" customWidth="1" style="479"/>
    <col min="1538" max="1538" width="46.0" customWidth="1" style="479"/>
    <col min="1539" max="1792" width="9.0" style="479"/>
    <col min="1793" max="1793" width="43.75" customWidth="1" style="479"/>
    <col min="1794" max="1794" width="46.0" customWidth="1" style="479"/>
    <col min="1795" max="2048" width="9.0" style="479"/>
    <col min="2049" max="2049" width="43.75" customWidth="1" style="479"/>
    <col min="2050" max="2050" width="46.0" customWidth="1" style="479"/>
    <col min="2051" max="2304" width="9.0" style="479"/>
    <col min="2305" max="2305" width="43.75" customWidth="1" style="479"/>
    <col min="2306" max="2306" width="46.0" customWidth="1" style="479"/>
    <col min="2307" max="2560" width="9.0" style="479"/>
    <col min="2561" max="2561" width="43.75" customWidth="1" style="479"/>
    <col min="2562" max="2562" width="46.0" customWidth="1" style="479"/>
    <col min="2563" max="2816" width="9.0" style="479"/>
    <col min="2817" max="2817" width="43.75" customWidth="1" style="479"/>
    <col min="2818" max="2818" width="46.0" customWidth="1" style="479"/>
    <col min="2819" max="3072" width="9.0" style="479"/>
    <col min="3073" max="3073" width="43.75" customWidth="1" style="479"/>
    <col min="3074" max="3074" width="46.0" customWidth="1" style="479"/>
    <col min="3075" max="3328" width="9.0" style="479"/>
    <col min="3329" max="3329" width="43.75" customWidth="1" style="479"/>
    <col min="3330" max="3330" width="46.0" customWidth="1" style="479"/>
    <col min="3331" max="3584" width="9.0" style="479"/>
    <col min="3585" max="3585" width="43.75" customWidth="1" style="479"/>
    <col min="3586" max="3586" width="46.0" customWidth="1" style="479"/>
    <col min="3587" max="3840" width="9.0" style="479"/>
    <col min="3841" max="3841" width="43.75" customWidth="1" style="479"/>
    <col min="3842" max="3842" width="46.0" customWidth="1" style="479"/>
    <col min="3843" max="4096" width="9.0" style="479"/>
    <col min="4097" max="4097" width="43.75" customWidth="1" style="479"/>
    <col min="4098" max="4098" width="46.0" customWidth="1" style="479"/>
    <col min="4099" max="4352" width="9.0" style="479"/>
    <col min="4353" max="4353" width="43.75" customWidth="1" style="479"/>
    <col min="4354" max="4354" width="46.0" customWidth="1" style="479"/>
    <col min="4355" max="4608" width="9.0" style="479"/>
    <col min="4609" max="4609" width="43.75" customWidth="1" style="479"/>
    <col min="4610" max="4610" width="46.0" customWidth="1" style="479"/>
    <col min="4611" max="4864" width="9.0" style="479"/>
    <col min="4865" max="4865" width="43.75" customWidth="1" style="479"/>
    <col min="4866" max="4866" width="46.0" customWidth="1" style="479"/>
    <col min="4867" max="5120" width="9.0" style="479"/>
    <col min="5121" max="5121" width="43.75" customWidth="1" style="479"/>
    <col min="5122" max="5122" width="46.0" customWidth="1" style="479"/>
    <col min="5123" max="5376" width="9.0" style="479"/>
    <col min="5377" max="5377" width="43.75" customWidth="1" style="479"/>
    <col min="5378" max="5378" width="46.0" customWidth="1" style="479"/>
    <col min="5379" max="5632" width="9.0" style="479"/>
    <col min="5633" max="5633" width="43.75" customWidth="1" style="479"/>
    <col min="5634" max="5634" width="46.0" customWidth="1" style="479"/>
    <col min="5635" max="5888" width="9.0" style="479"/>
    <col min="5889" max="5889" width="43.75" customWidth="1" style="479"/>
    <col min="5890" max="5890" width="46.0" customWidth="1" style="479"/>
    <col min="5891" max="6144" width="9.0" style="479"/>
    <col min="6145" max="6145" width="43.75" customWidth="1" style="479"/>
    <col min="6146" max="6146" width="46.0" customWidth="1" style="479"/>
    <col min="6147" max="6400" width="9.0" style="479"/>
    <col min="6401" max="6401" width="43.75" customWidth="1" style="479"/>
    <col min="6402" max="6402" width="46.0" customWidth="1" style="479"/>
    <col min="6403" max="6656" width="9.0" style="479"/>
    <col min="6657" max="6657" width="43.75" customWidth="1" style="479"/>
    <col min="6658" max="6658" width="46.0" customWidth="1" style="479"/>
    <col min="6659" max="6912" width="9.0" style="479"/>
    <col min="6913" max="6913" width="43.75" customWidth="1" style="479"/>
    <col min="6914" max="6914" width="46.0" customWidth="1" style="479"/>
    <col min="6915" max="7168" width="9.0" style="479"/>
    <col min="7169" max="7169" width="43.75" customWidth="1" style="479"/>
    <col min="7170" max="7170" width="46.0" customWidth="1" style="479"/>
    <col min="7171" max="7424" width="9.0" style="479"/>
    <col min="7425" max="7425" width="43.75" customWidth="1" style="479"/>
    <col min="7426" max="7426" width="46.0" customWidth="1" style="479"/>
    <col min="7427" max="7680" width="9.0" style="479"/>
    <col min="7681" max="7681" width="43.75" customWidth="1" style="479"/>
    <col min="7682" max="7682" width="46.0" customWidth="1" style="479"/>
    <col min="7683" max="7936" width="9.0" style="479"/>
    <col min="7937" max="7937" width="43.75" customWidth="1" style="479"/>
    <col min="7938" max="7938" width="46.0" customWidth="1" style="479"/>
    <col min="7939" max="8192" width="9.0" style="479"/>
    <col min="8193" max="8193" width="43.75" customWidth="1" style="479"/>
    <col min="8194" max="8194" width="46.0" customWidth="1" style="479"/>
    <col min="8195" max="8448" width="9.0" style="479"/>
    <col min="8449" max="8449" width="43.75" customWidth="1" style="479"/>
    <col min="8450" max="8450" width="46.0" customWidth="1" style="479"/>
    <col min="8451" max="8704" width="9.0" style="479"/>
    <col min="8705" max="8705" width="43.75" customWidth="1" style="479"/>
    <col min="8706" max="8706" width="46.0" customWidth="1" style="479"/>
    <col min="8707" max="8960" width="9.0" style="479"/>
    <col min="8961" max="8961" width="43.75" customWidth="1" style="479"/>
    <col min="8962" max="8962" width="46.0" customWidth="1" style="479"/>
    <col min="8963" max="9216" width="9.0" style="479"/>
    <col min="9217" max="9217" width="43.75" customWidth="1" style="479"/>
    <col min="9218" max="9218" width="46.0" customWidth="1" style="479"/>
    <col min="9219" max="9472" width="9.0" style="479"/>
    <col min="9473" max="9473" width="43.75" customWidth="1" style="479"/>
    <col min="9474" max="9474" width="46.0" customWidth="1" style="479"/>
    <col min="9475" max="9728" width="9.0" style="479"/>
    <col min="9729" max="9729" width="43.75" customWidth="1" style="479"/>
    <col min="9730" max="9730" width="46.0" customWidth="1" style="479"/>
    <col min="9731" max="9984" width="9.0" style="479"/>
    <col min="9985" max="9985" width="43.75" customWidth="1" style="479"/>
    <col min="9986" max="9986" width="46.0" customWidth="1" style="479"/>
    <col min="9987" max="10240" width="9.0" style="479"/>
    <col min="10241" max="10241" width="43.75" customWidth="1" style="479"/>
    <col min="10242" max="10242" width="46.0" customWidth="1" style="479"/>
    <col min="10243" max="10496" width="9.0" style="479"/>
    <col min="10497" max="10497" width="43.75" customWidth="1" style="479"/>
    <col min="10498" max="10498" width="46.0" customWidth="1" style="479"/>
    <col min="10499" max="10752" width="9.0" style="479"/>
    <col min="10753" max="10753" width="43.75" customWidth="1" style="479"/>
    <col min="10754" max="10754" width="46.0" customWidth="1" style="479"/>
    <col min="10755" max="11008" width="9.0" style="479"/>
    <col min="11009" max="11009" width="43.75" customWidth="1" style="479"/>
    <col min="11010" max="11010" width="46.0" customWidth="1" style="479"/>
    <col min="11011" max="11264" width="9.0" style="479"/>
    <col min="11265" max="11265" width="43.75" customWidth="1" style="479"/>
    <col min="11266" max="11266" width="46.0" customWidth="1" style="479"/>
    <col min="11267" max="11520" width="9.0" style="479"/>
    <col min="11521" max="11521" width="43.75" customWidth="1" style="479"/>
    <col min="11522" max="11522" width="46.0" customWidth="1" style="479"/>
    <col min="11523" max="11776" width="9.0" style="479"/>
    <col min="11777" max="11777" width="43.75" customWidth="1" style="479"/>
    <col min="11778" max="11778" width="46.0" customWidth="1" style="479"/>
    <col min="11779" max="12032" width="9.0" style="479"/>
    <col min="12033" max="12033" width="43.75" customWidth="1" style="479"/>
    <col min="12034" max="12034" width="46.0" customWidth="1" style="479"/>
    <col min="12035" max="12288" width="9.0" style="479"/>
    <col min="12289" max="12289" width="43.75" customWidth="1" style="479"/>
    <col min="12290" max="12290" width="46.0" customWidth="1" style="479"/>
    <col min="12291" max="12544" width="9.0" style="479"/>
    <col min="12545" max="12545" width="43.75" customWidth="1" style="479"/>
    <col min="12546" max="12546" width="46.0" customWidth="1" style="479"/>
    <col min="12547" max="12800" width="9.0" style="479"/>
    <col min="12801" max="12801" width="43.75" customWidth="1" style="479"/>
    <col min="12802" max="12802" width="46.0" customWidth="1" style="479"/>
    <col min="12803" max="13056" width="9.0" style="479"/>
    <col min="13057" max="13057" width="43.75" customWidth="1" style="479"/>
    <col min="13058" max="13058" width="46.0" customWidth="1" style="479"/>
    <col min="13059" max="13312" width="9.0" style="479"/>
    <col min="13313" max="13313" width="43.75" customWidth="1" style="479"/>
    <col min="13314" max="13314" width="46.0" customWidth="1" style="479"/>
    <col min="13315" max="13568" width="9.0" style="479"/>
    <col min="13569" max="13569" width="43.75" customWidth="1" style="479"/>
    <col min="13570" max="13570" width="46.0" customWidth="1" style="479"/>
    <col min="13571" max="13824" width="9.0" style="479"/>
    <col min="13825" max="13825" width="43.75" customWidth="1" style="479"/>
    <col min="13826" max="13826" width="46.0" customWidth="1" style="479"/>
    <col min="13827" max="14080" width="9.0" style="479"/>
    <col min="14081" max="14081" width="43.75" customWidth="1" style="479"/>
    <col min="14082" max="14082" width="46.0" customWidth="1" style="479"/>
    <col min="14083" max="14336" width="9.0" style="479"/>
    <col min="14337" max="14337" width="43.75" customWidth="1" style="479"/>
    <col min="14338" max="14338" width="46.0" customWidth="1" style="479"/>
    <col min="14339" max="14592" width="9.0" style="479"/>
    <col min="14593" max="14593" width="43.75" customWidth="1" style="479"/>
    <col min="14594" max="14594" width="46.0" customWidth="1" style="479"/>
    <col min="14595" max="14848" width="9.0" style="479"/>
    <col min="14849" max="14849" width="43.75" customWidth="1" style="479"/>
    <col min="14850" max="14850" width="46.0" customWidth="1" style="479"/>
    <col min="14851" max="15104" width="9.0" style="479"/>
    <col min="15105" max="15105" width="43.75" customWidth="1" style="479"/>
    <col min="15106" max="15106" width="46.0" customWidth="1" style="479"/>
    <col min="15107" max="15360" width="9.0" style="479"/>
    <col min="15361" max="15361" width="43.75" customWidth="1" style="479"/>
    <col min="15362" max="15362" width="46.0" customWidth="1" style="479"/>
    <col min="15363" max="15616" width="9.0" style="479"/>
    <col min="15617" max="15617" width="43.75" customWidth="1" style="479"/>
    <col min="15618" max="15618" width="46.0" customWidth="1" style="479"/>
    <col min="15619" max="15872" width="9.0" style="479"/>
    <col min="15873" max="15873" width="43.75" customWidth="1" style="479"/>
    <col min="15874" max="15874" width="46.0" customWidth="1" style="479"/>
    <col min="15875" max="16128" width="9.0" style="479"/>
    <col min="16129" max="16129" width="43.75" customWidth="1" style="479"/>
    <col min="16130" max="16130" width="46.0" customWidth="1" style="479"/>
    <col min="16131" max="16384" width="9.0" style="479"/>
  </cols>
  <sheetData>
    <row x14ac:dyDescent="0.15" r="1" spans="1:1">
      <c r="A1" s="671" t="s">
        <v>131</v>
      </c>
    </row>
    <row ht="28.9" customHeight="1" x14ac:dyDescent="0.15" r="2" spans="1:2">
      <c r="A2" s="670" t="s">
        <v>132</v>
      </c>
      <c r="B2" s="670"/>
    </row>
    <row ht="21.75" customHeight="1" x14ac:dyDescent="0.15" r="3" spans="1:2">
      <c r="A3" s="669"/>
      <c r="B3" s="668" t="s">
        <v>2</v>
      </c>
    </row>
    <row ht="21.75" customHeight="1" x14ac:dyDescent="0.15" r="4" spans="1:2">
      <c r="A4" s="649" t="s">
        <v>3</v>
      </c>
      <c r="B4" s="649" t="s">
        <v>129</v>
      </c>
    </row>
    <row ht="21.75" customHeight="1" x14ac:dyDescent="0.15" r="5" spans="1:2">
      <c r="A5" s="667"/>
      <c r="B5" s="667"/>
    </row>
    <row ht="21.75" customHeight="1" x14ac:dyDescent="0.15" r="6" spans="1:2">
      <c r="A6" s="667"/>
      <c r="B6" s="667"/>
    </row>
    <row ht="21.75" customHeight="1" x14ac:dyDescent="0.15" r="7" spans="1:2">
      <c r="A7" s="667"/>
      <c r="B7" s="667"/>
    </row>
    <row ht="21.75" customHeight="1" x14ac:dyDescent="0.15" r="8" spans="1:2">
      <c r="A8" s="667"/>
      <c r="B8" s="667"/>
    </row>
    <row ht="21.75" customHeight="1" x14ac:dyDescent="0.15" r="9" spans="1:2">
      <c r="A9" s="667"/>
      <c r="B9" s="667"/>
    </row>
    <row ht="21.75" customHeight="1" x14ac:dyDescent="0.15" r="10" spans="1:2">
      <c r="A10" s="649" t="s">
        <v>35</v>
      </c>
      <c r="B10" s="667"/>
    </row>
    <row ht="14.25" x14ac:dyDescent="0.15" r="11" spans="1:1">
      <c r="A11" s="666" t="s">
        <v>130</v>
      </c>
    </row>
  </sheetData>
  <mergeCells count="1">
    <mergeCell ref="A2:B2"/>
  </mergeCells>
  <phoneticPr fontId="0" type="noConversion"/>
  <pageMargins left="0.7006944633844331" right="0.7006944633844331" top="0.7520833822685903" bottom="0.7520833822685903" header="0.29930554506346935" footer="0.29930554506346935"/>
  <pageSetup paperSize="9"/>
  <extLst>
    <ext uri="{2D9387EB-5337-4D45-933B-B4D357D02E09}">
      <gutter val="0.0" pos="0"/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  <outlinePr showOutlineSymbols="1"/>
  </sheetPr>
  <dimension ref="A1:WVK18"/>
  <sheetViews>
    <sheetView zoomScaleNormal="100" topLeftCell="A1" workbookViewId="0">
      <selection activeCell="B15" activeCellId="0" sqref="B15"/>
    </sheetView>
  </sheetViews>
  <sheetFormatPr defaultRowHeight="13.5" defaultColWidth="9.0" x14ac:dyDescent="0.15"/>
  <cols>
    <col min="1" max="1" width="24.25" customWidth="1" style="479"/>
    <col min="2" max="2" width="35.875" customWidth="1" style="479"/>
    <col min="3" max="3" width="46.375" customWidth="1" style="479"/>
    <col min="4" max="256" width="9.0" style="479"/>
    <col min="257" max="257" width="24.25" customWidth="1" style="479"/>
    <col min="258" max="258" width="35.875" customWidth="1" style="479"/>
    <col min="259" max="259" width="46.375" customWidth="1" style="479"/>
    <col min="260" max="512" width="9.0" style="479"/>
    <col min="513" max="513" width="24.25" customWidth="1" style="479"/>
    <col min="514" max="514" width="35.875" customWidth="1" style="479"/>
    <col min="515" max="515" width="46.375" customWidth="1" style="479"/>
    <col min="516" max="768" width="9.0" style="479"/>
    <col min="769" max="769" width="24.25" customWidth="1" style="479"/>
    <col min="770" max="770" width="35.875" customWidth="1" style="479"/>
    <col min="771" max="771" width="46.375" customWidth="1" style="479"/>
    <col min="772" max="1024" width="9.0" style="479"/>
    <col min="1025" max="1025" width="24.25" customWidth="1" style="479"/>
    <col min="1026" max="1026" width="35.875" customWidth="1" style="479"/>
    <col min="1027" max="1027" width="46.375" customWidth="1" style="479"/>
    <col min="1028" max="1280" width="9.0" style="479"/>
    <col min="1281" max="1281" width="24.25" customWidth="1" style="479"/>
    <col min="1282" max="1282" width="35.875" customWidth="1" style="479"/>
    <col min="1283" max="1283" width="46.375" customWidth="1" style="479"/>
    <col min="1284" max="1536" width="9.0" style="479"/>
    <col min="1537" max="1537" width="24.25" customWidth="1" style="479"/>
    <col min="1538" max="1538" width="35.875" customWidth="1" style="479"/>
    <col min="1539" max="1539" width="46.375" customWidth="1" style="479"/>
    <col min="1540" max="1792" width="9.0" style="479"/>
    <col min="1793" max="1793" width="24.25" customWidth="1" style="479"/>
    <col min="1794" max="1794" width="35.875" customWidth="1" style="479"/>
    <col min="1795" max="1795" width="46.375" customWidth="1" style="479"/>
    <col min="1796" max="2048" width="9.0" style="479"/>
    <col min="2049" max="2049" width="24.25" customWidth="1" style="479"/>
    <col min="2050" max="2050" width="35.875" customWidth="1" style="479"/>
    <col min="2051" max="2051" width="46.375" customWidth="1" style="479"/>
    <col min="2052" max="2304" width="9.0" style="479"/>
    <col min="2305" max="2305" width="24.25" customWidth="1" style="479"/>
    <col min="2306" max="2306" width="35.875" customWidth="1" style="479"/>
    <col min="2307" max="2307" width="46.375" customWidth="1" style="479"/>
    <col min="2308" max="2560" width="9.0" style="479"/>
    <col min="2561" max="2561" width="24.25" customWidth="1" style="479"/>
    <col min="2562" max="2562" width="35.875" customWidth="1" style="479"/>
    <col min="2563" max="2563" width="46.375" customWidth="1" style="479"/>
    <col min="2564" max="2816" width="9.0" style="479"/>
    <col min="2817" max="2817" width="24.25" customWidth="1" style="479"/>
    <col min="2818" max="2818" width="35.875" customWidth="1" style="479"/>
    <col min="2819" max="2819" width="46.375" customWidth="1" style="479"/>
    <col min="2820" max="3072" width="9.0" style="479"/>
    <col min="3073" max="3073" width="24.25" customWidth="1" style="479"/>
    <col min="3074" max="3074" width="35.875" customWidth="1" style="479"/>
    <col min="3075" max="3075" width="46.375" customWidth="1" style="479"/>
    <col min="3076" max="3328" width="9.0" style="479"/>
    <col min="3329" max="3329" width="24.25" customWidth="1" style="479"/>
    <col min="3330" max="3330" width="35.875" customWidth="1" style="479"/>
    <col min="3331" max="3331" width="46.375" customWidth="1" style="479"/>
    <col min="3332" max="3584" width="9.0" style="479"/>
    <col min="3585" max="3585" width="24.25" customWidth="1" style="479"/>
    <col min="3586" max="3586" width="35.875" customWidth="1" style="479"/>
    <col min="3587" max="3587" width="46.375" customWidth="1" style="479"/>
    <col min="3588" max="3840" width="9.0" style="479"/>
    <col min="3841" max="3841" width="24.25" customWidth="1" style="479"/>
    <col min="3842" max="3842" width="35.875" customWidth="1" style="479"/>
    <col min="3843" max="3843" width="46.375" customWidth="1" style="479"/>
    <col min="3844" max="4096" width="9.0" style="479"/>
    <col min="4097" max="4097" width="24.25" customWidth="1" style="479"/>
    <col min="4098" max="4098" width="35.875" customWidth="1" style="479"/>
    <col min="4099" max="4099" width="46.375" customWidth="1" style="479"/>
    <col min="4100" max="4352" width="9.0" style="479"/>
    <col min="4353" max="4353" width="24.25" customWidth="1" style="479"/>
    <col min="4354" max="4354" width="35.875" customWidth="1" style="479"/>
    <col min="4355" max="4355" width="46.375" customWidth="1" style="479"/>
    <col min="4356" max="4608" width="9.0" style="479"/>
    <col min="4609" max="4609" width="24.25" customWidth="1" style="479"/>
    <col min="4610" max="4610" width="35.875" customWidth="1" style="479"/>
    <col min="4611" max="4611" width="46.375" customWidth="1" style="479"/>
    <col min="4612" max="4864" width="9.0" style="479"/>
    <col min="4865" max="4865" width="24.25" customWidth="1" style="479"/>
    <col min="4866" max="4866" width="35.875" customWidth="1" style="479"/>
    <col min="4867" max="4867" width="46.375" customWidth="1" style="479"/>
    <col min="4868" max="5120" width="9.0" style="479"/>
    <col min="5121" max="5121" width="24.25" customWidth="1" style="479"/>
    <col min="5122" max="5122" width="35.875" customWidth="1" style="479"/>
    <col min="5123" max="5123" width="46.375" customWidth="1" style="479"/>
    <col min="5124" max="5376" width="9.0" style="479"/>
    <col min="5377" max="5377" width="24.25" customWidth="1" style="479"/>
    <col min="5378" max="5378" width="35.875" customWidth="1" style="479"/>
    <col min="5379" max="5379" width="46.375" customWidth="1" style="479"/>
    <col min="5380" max="5632" width="9.0" style="479"/>
    <col min="5633" max="5633" width="24.25" customWidth="1" style="479"/>
    <col min="5634" max="5634" width="35.875" customWidth="1" style="479"/>
    <col min="5635" max="5635" width="46.375" customWidth="1" style="479"/>
    <col min="5636" max="5888" width="9.0" style="479"/>
    <col min="5889" max="5889" width="24.25" customWidth="1" style="479"/>
    <col min="5890" max="5890" width="35.875" customWidth="1" style="479"/>
    <col min="5891" max="5891" width="46.375" customWidth="1" style="479"/>
    <col min="5892" max="6144" width="9.0" style="479"/>
    <col min="6145" max="6145" width="24.25" customWidth="1" style="479"/>
    <col min="6146" max="6146" width="35.875" customWidth="1" style="479"/>
    <col min="6147" max="6147" width="46.375" customWidth="1" style="479"/>
    <col min="6148" max="6400" width="9.0" style="479"/>
    <col min="6401" max="6401" width="24.25" customWidth="1" style="479"/>
    <col min="6402" max="6402" width="35.875" customWidth="1" style="479"/>
    <col min="6403" max="6403" width="46.375" customWidth="1" style="479"/>
    <col min="6404" max="6656" width="9.0" style="479"/>
    <col min="6657" max="6657" width="24.25" customWidth="1" style="479"/>
    <col min="6658" max="6658" width="35.875" customWidth="1" style="479"/>
    <col min="6659" max="6659" width="46.375" customWidth="1" style="479"/>
    <col min="6660" max="6912" width="9.0" style="479"/>
    <col min="6913" max="6913" width="24.25" customWidth="1" style="479"/>
    <col min="6914" max="6914" width="35.875" customWidth="1" style="479"/>
    <col min="6915" max="6915" width="46.375" customWidth="1" style="479"/>
    <col min="6916" max="7168" width="9.0" style="479"/>
    <col min="7169" max="7169" width="24.25" customWidth="1" style="479"/>
    <col min="7170" max="7170" width="35.875" customWidth="1" style="479"/>
    <col min="7171" max="7171" width="46.375" customWidth="1" style="479"/>
    <col min="7172" max="7424" width="9.0" style="479"/>
    <col min="7425" max="7425" width="24.25" customWidth="1" style="479"/>
    <col min="7426" max="7426" width="35.875" customWidth="1" style="479"/>
    <col min="7427" max="7427" width="46.375" customWidth="1" style="479"/>
    <col min="7428" max="7680" width="9.0" style="479"/>
    <col min="7681" max="7681" width="24.25" customWidth="1" style="479"/>
    <col min="7682" max="7682" width="35.875" customWidth="1" style="479"/>
    <col min="7683" max="7683" width="46.375" customWidth="1" style="479"/>
    <col min="7684" max="7936" width="9.0" style="479"/>
    <col min="7937" max="7937" width="24.25" customWidth="1" style="479"/>
    <col min="7938" max="7938" width="35.875" customWidth="1" style="479"/>
    <col min="7939" max="7939" width="46.375" customWidth="1" style="479"/>
    <col min="7940" max="8192" width="9.0" style="479"/>
    <col min="8193" max="8193" width="24.25" customWidth="1" style="479"/>
    <col min="8194" max="8194" width="35.875" customWidth="1" style="479"/>
    <col min="8195" max="8195" width="46.375" customWidth="1" style="479"/>
    <col min="8196" max="8448" width="9.0" style="479"/>
    <col min="8449" max="8449" width="24.25" customWidth="1" style="479"/>
    <col min="8450" max="8450" width="35.875" customWidth="1" style="479"/>
    <col min="8451" max="8451" width="46.375" customWidth="1" style="479"/>
    <col min="8452" max="8704" width="9.0" style="479"/>
    <col min="8705" max="8705" width="24.25" customWidth="1" style="479"/>
    <col min="8706" max="8706" width="35.875" customWidth="1" style="479"/>
    <col min="8707" max="8707" width="46.375" customWidth="1" style="479"/>
    <col min="8708" max="8960" width="9.0" style="479"/>
    <col min="8961" max="8961" width="24.25" customWidth="1" style="479"/>
    <col min="8962" max="8962" width="35.875" customWidth="1" style="479"/>
    <col min="8963" max="8963" width="46.375" customWidth="1" style="479"/>
    <col min="8964" max="9216" width="9.0" style="479"/>
    <col min="9217" max="9217" width="24.25" customWidth="1" style="479"/>
    <col min="9218" max="9218" width="35.875" customWidth="1" style="479"/>
    <col min="9219" max="9219" width="46.375" customWidth="1" style="479"/>
    <col min="9220" max="9472" width="9.0" style="479"/>
    <col min="9473" max="9473" width="24.25" customWidth="1" style="479"/>
    <col min="9474" max="9474" width="35.875" customWidth="1" style="479"/>
    <col min="9475" max="9475" width="46.375" customWidth="1" style="479"/>
    <col min="9476" max="9728" width="9.0" style="479"/>
    <col min="9729" max="9729" width="24.25" customWidth="1" style="479"/>
    <col min="9730" max="9730" width="35.875" customWidth="1" style="479"/>
    <col min="9731" max="9731" width="46.375" customWidth="1" style="479"/>
    <col min="9732" max="9984" width="9.0" style="479"/>
    <col min="9985" max="9985" width="24.25" customWidth="1" style="479"/>
    <col min="9986" max="9986" width="35.875" customWidth="1" style="479"/>
    <col min="9987" max="9987" width="46.375" customWidth="1" style="479"/>
    <col min="9988" max="10240" width="9.0" style="479"/>
    <col min="10241" max="10241" width="24.25" customWidth="1" style="479"/>
    <col min="10242" max="10242" width="35.875" customWidth="1" style="479"/>
    <col min="10243" max="10243" width="46.375" customWidth="1" style="479"/>
    <col min="10244" max="10496" width="9.0" style="479"/>
    <col min="10497" max="10497" width="24.25" customWidth="1" style="479"/>
    <col min="10498" max="10498" width="35.875" customWidth="1" style="479"/>
    <col min="10499" max="10499" width="46.375" customWidth="1" style="479"/>
    <col min="10500" max="10752" width="9.0" style="479"/>
    <col min="10753" max="10753" width="24.25" customWidth="1" style="479"/>
    <col min="10754" max="10754" width="35.875" customWidth="1" style="479"/>
    <col min="10755" max="10755" width="46.375" customWidth="1" style="479"/>
    <col min="10756" max="11008" width="9.0" style="479"/>
    <col min="11009" max="11009" width="24.25" customWidth="1" style="479"/>
    <col min="11010" max="11010" width="35.875" customWidth="1" style="479"/>
    <col min="11011" max="11011" width="46.375" customWidth="1" style="479"/>
    <col min="11012" max="11264" width="9.0" style="479"/>
    <col min="11265" max="11265" width="24.25" customWidth="1" style="479"/>
    <col min="11266" max="11266" width="35.875" customWidth="1" style="479"/>
    <col min="11267" max="11267" width="46.375" customWidth="1" style="479"/>
    <col min="11268" max="11520" width="9.0" style="479"/>
    <col min="11521" max="11521" width="24.25" customWidth="1" style="479"/>
    <col min="11522" max="11522" width="35.875" customWidth="1" style="479"/>
    <col min="11523" max="11523" width="46.375" customWidth="1" style="479"/>
    <col min="11524" max="11776" width="9.0" style="479"/>
    <col min="11777" max="11777" width="24.25" customWidth="1" style="479"/>
    <col min="11778" max="11778" width="35.875" customWidth="1" style="479"/>
    <col min="11779" max="11779" width="46.375" customWidth="1" style="479"/>
    <col min="11780" max="12032" width="9.0" style="479"/>
    <col min="12033" max="12033" width="24.25" customWidth="1" style="479"/>
    <col min="12034" max="12034" width="35.875" customWidth="1" style="479"/>
    <col min="12035" max="12035" width="46.375" customWidth="1" style="479"/>
    <col min="12036" max="12288" width="9.0" style="479"/>
    <col min="12289" max="12289" width="24.25" customWidth="1" style="479"/>
    <col min="12290" max="12290" width="35.875" customWidth="1" style="479"/>
    <col min="12291" max="12291" width="46.375" customWidth="1" style="479"/>
    <col min="12292" max="12544" width="9.0" style="479"/>
    <col min="12545" max="12545" width="24.25" customWidth="1" style="479"/>
    <col min="12546" max="12546" width="35.875" customWidth="1" style="479"/>
    <col min="12547" max="12547" width="46.375" customWidth="1" style="479"/>
    <col min="12548" max="12800" width="9.0" style="479"/>
    <col min="12801" max="12801" width="24.25" customWidth="1" style="479"/>
    <col min="12802" max="12802" width="35.875" customWidth="1" style="479"/>
    <col min="12803" max="12803" width="46.375" customWidth="1" style="479"/>
    <col min="12804" max="13056" width="9.0" style="479"/>
    <col min="13057" max="13057" width="24.25" customWidth="1" style="479"/>
    <col min="13058" max="13058" width="35.875" customWidth="1" style="479"/>
    <col min="13059" max="13059" width="46.375" customWidth="1" style="479"/>
    <col min="13060" max="13312" width="9.0" style="479"/>
    <col min="13313" max="13313" width="24.25" customWidth="1" style="479"/>
    <col min="13314" max="13314" width="35.875" customWidth="1" style="479"/>
    <col min="13315" max="13315" width="46.375" customWidth="1" style="479"/>
    <col min="13316" max="13568" width="9.0" style="479"/>
    <col min="13569" max="13569" width="24.25" customWidth="1" style="479"/>
    <col min="13570" max="13570" width="35.875" customWidth="1" style="479"/>
    <col min="13571" max="13571" width="46.375" customWidth="1" style="479"/>
    <col min="13572" max="13824" width="9.0" style="479"/>
    <col min="13825" max="13825" width="24.25" customWidth="1" style="479"/>
    <col min="13826" max="13826" width="35.875" customWidth="1" style="479"/>
    <col min="13827" max="13827" width="46.375" customWidth="1" style="479"/>
    <col min="13828" max="14080" width="9.0" style="479"/>
    <col min="14081" max="14081" width="24.25" customWidth="1" style="479"/>
    <col min="14082" max="14082" width="35.875" customWidth="1" style="479"/>
    <col min="14083" max="14083" width="46.375" customWidth="1" style="479"/>
    <col min="14084" max="14336" width="9.0" style="479"/>
    <col min="14337" max="14337" width="24.25" customWidth="1" style="479"/>
    <col min="14338" max="14338" width="35.875" customWidth="1" style="479"/>
    <col min="14339" max="14339" width="46.375" customWidth="1" style="479"/>
    <col min="14340" max="14592" width="9.0" style="479"/>
    <col min="14593" max="14593" width="24.25" customWidth="1" style="479"/>
    <col min="14594" max="14594" width="35.875" customWidth="1" style="479"/>
    <col min="14595" max="14595" width="46.375" customWidth="1" style="479"/>
    <col min="14596" max="14848" width="9.0" style="479"/>
    <col min="14849" max="14849" width="24.25" customWidth="1" style="479"/>
    <col min="14850" max="14850" width="35.875" customWidth="1" style="479"/>
    <col min="14851" max="14851" width="46.375" customWidth="1" style="479"/>
    <col min="14852" max="15104" width="9.0" style="479"/>
    <col min="15105" max="15105" width="24.25" customWidth="1" style="479"/>
    <col min="15106" max="15106" width="35.875" customWidth="1" style="479"/>
    <col min="15107" max="15107" width="46.375" customWidth="1" style="479"/>
    <col min="15108" max="15360" width="9.0" style="479"/>
    <col min="15361" max="15361" width="24.25" customWidth="1" style="479"/>
    <col min="15362" max="15362" width="35.875" customWidth="1" style="479"/>
    <col min="15363" max="15363" width="46.375" customWidth="1" style="479"/>
    <col min="15364" max="15616" width="9.0" style="479"/>
    <col min="15617" max="15617" width="24.25" customWidth="1" style="479"/>
    <col min="15618" max="15618" width="35.875" customWidth="1" style="479"/>
    <col min="15619" max="15619" width="46.375" customWidth="1" style="479"/>
    <col min="15620" max="15872" width="9.0" style="479"/>
    <col min="15873" max="15873" width="24.25" customWidth="1" style="479"/>
    <col min="15874" max="15874" width="35.875" customWidth="1" style="479"/>
    <col min="15875" max="15875" width="46.375" customWidth="1" style="479"/>
    <col min="15876" max="16128" width="9.0" style="479"/>
    <col min="16129" max="16129" width="24.25" customWidth="1" style="479"/>
    <col min="16130" max="16130" width="35.875" customWidth="1" style="479"/>
    <col min="16131" max="16131" width="46.375" customWidth="1" style="479"/>
    <col min="16132" max="16384" width="9.0" style="479"/>
  </cols>
  <sheetData>
    <row ht="21.75" customHeight="1" x14ac:dyDescent="0.15" r="1" spans="1:3">
      <c r="A1" s="660" t="s">
        <v>133</v>
      </c>
      <c r="B1" s="660"/>
      <c r="C1" s="660"/>
    </row>
    <row ht="36.0" customHeight="1" x14ac:dyDescent="0.15" r="2" spans="1:3">
      <c r="A2" s="691" t="s">
        <v>134</v>
      </c>
      <c r="B2" s="691"/>
      <c r="C2" s="691"/>
    </row>
    <row ht="21.75" customHeight="1" x14ac:dyDescent="0.15" r="3" spans="1:3">
      <c r="A3" s="694"/>
      <c r="B3" s="694"/>
      <c r="C3" s="663" t="s">
        <v>2</v>
      </c>
    </row>
    <row ht="21.75" customHeight="1" x14ac:dyDescent="0.15" r="4" spans="1:3">
      <c r="A4" s="693" t="s">
        <v>135</v>
      </c>
      <c r="B4" s="693" t="s">
        <v>136</v>
      </c>
      <c r="C4" s="693" t="s">
        <v>137</v>
      </c>
    </row>
    <row ht="21.75" customHeight="1" x14ac:dyDescent="0.15" r="5" spans="1:3">
      <c r="A5" s="662" t="s">
        <v>138</v>
      </c>
      <c r="B5" s="661"/>
      <c r="C5" s="661"/>
    </row>
    <row ht="21.75" customHeight="1" x14ac:dyDescent="0.15" r="6" spans="1:3">
      <c r="A6" s="662" t="s">
        <v>139</v>
      </c>
      <c r="B6" s="661"/>
      <c r="C6" s="661"/>
    </row>
    <row ht="21.75" customHeight="1" x14ac:dyDescent="0.15" r="7" spans="1:3">
      <c r="A7" s="662" t="s">
        <v>140</v>
      </c>
      <c r="B7" s="661"/>
      <c r="C7" s="661"/>
    </row>
    <row ht="21.75" customHeight="1" x14ac:dyDescent="0.15" r="8" spans="1:3">
      <c r="A8" s="662" t="s">
        <v>141</v>
      </c>
      <c r="B8" s="661"/>
      <c r="C8" s="661"/>
    </row>
    <row ht="21.75" customHeight="1" x14ac:dyDescent="0.15" r="9" spans="1:3">
      <c r="A9" s="662" t="s">
        <v>142</v>
      </c>
      <c r="B9" s="661"/>
      <c r="C9" s="661"/>
    </row>
    <row ht="21.75" customHeight="1" x14ac:dyDescent="0.15" r="10" spans="1:3">
      <c r="A10" s="662" t="s">
        <v>143</v>
      </c>
      <c r="B10" s="661"/>
      <c r="C10" s="661"/>
    </row>
    <row ht="21.75" customHeight="1" x14ac:dyDescent="0.15" r="11" spans="1:3">
      <c r="A11" s="662" t="s">
        <v>144</v>
      </c>
      <c r="B11" s="661"/>
      <c r="C11" s="661"/>
    </row>
    <row ht="21.75" customHeight="1" x14ac:dyDescent="0.15" r="12" spans="1:3">
      <c r="A12" s="662" t="s">
        <v>145</v>
      </c>
      <c r="B12" s="661"/>
      <c r="C12" s="661"/>
    </row>
    <row ht="21.75" customHeight="1" x14ac:dyDescent="0.15" r="13" spans="1:3">
      <c r="A13" s="662" t="s">
        <v>146</v>
      </c>
      <c r="B13" s="661"/>
      <c r="C13" s="661"/>
    </row>
    <row ht="21.75" customHeight="1" x14ac:dyDescent="0.15" r="14" spans="1:3">
      <c r="A14" s="662" t="s">
        <v>147</v>
      </c>
      <c r="B14" s="661"/>
      <c r="C14" s="661"/>
    </row>
    <row ht="21.75" customHeight="1" x14ac:dyDescent="0.15" r="15" spans="1:3">
      <c r="A15" s="662" t="s">
        <v>148</v>
      </c>
      <c r="B15" s="661"/>
      <c r="C15" s="661"/>
    </row>
    <row ht="21.75" customHeight="1" x14ac:dyDescent="0.15" r="16" spans="1:3">
      <c r="A16" s="662" t="s">
        <v>149</v>
      </c>
      <c r="B16" s="661"/>
      <c r="C16" s="661"/>
    </row>
    <row ht="21.0" customHeight="1" x14ac:dyDescent="0.15" r="17" spans="1:3">
      <c r="A17" s="662" t="s">
        <v>35</v>
      </c>
      <c r="B17" s="661"/>
      <c r="C17" s="661"/>
    </row>
    <row ht="22.5" customHeight="1" x14ac:dyDescent="0.15" r="18" spans="1:1">
      <c r="A18" s="692" t="s">
        <v>150</v>
      </c>
    </row>
  </sheetData>
  <mergeCells count="1">
    <mergeCell ref="A2:C2"/>
  </mergeCells>
  <phoneticPr fontId="0" type="noConversion"/>
  <pageMargins left="0.7006944633844331" right="0.7006944633844331" top="0.7520833822685903" bottom="0.7520833822685903" header="0.29930554506346935" footer="0.29930554506346935"/>
  <pageSetup paperSize="9"/>
  <extLst>
    <ext uri="{2D9387EB-5337-4D45-933B-B4D357D02E09}">
      <gutter val="0.0" pos="0"/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  <outlinePr showOutlineSymbols="1"/>
  </sheetPr>
  <dimension ref="A1:WVJ10"/>
  <sheetViews>
    <sheetView zoomScaleNormal="100" topLeftCell="A1" workbookViewId="0">
      <selection activeCell="A1" activeCellId="0" sqref="A1"/>
    </sheetView>
  </sheetViews>
  <sheetFormatPr defaultRowHeight="13.5" defaultColWidth="9.0" x14ac:dyDescent="0.15"/>
  <cols>
    <col min="1" max="1" width="36.0" customWidth="1" style="479"/>
    <col min="2" max="2" width="54.0" customWidth="1" style="479"/>
    <col min="3" max="256" width="9.0" style="479"/>
    <col min="257" max="257" width="36.0" customWidth="1" style="479"/>
    <col min="258" max="258" width="54.0" customWidth="1" style="479"/>
    <col min="259" max="512" width="9.0" style="479"/>
    <col min="513" max="513" width="36.0" customWidth="1" style="479"/>
    <col min="514" max="514" width="54.0" customWidth="1" style="479"/>
    <col min="515" max="768" width="9.0" style="479"/>
    <col min="769" max="769" width="36.0" customWidth="1" style="479"/>
    <col min="770" max="770" width="54.0" customWidth="1" style="479"/>
    <col min="771" max="1024" width="9.0" style="479"/>
    <col min="1025" max="1025" width="36.0" customWidth="1" style="479"/>
    <col min="1026" max="1026" width="54.0" customWidth="1" style="479"/>
    <col min="1027" max="1280" width="9.0" style="479"/>
    <col min="1281" max="1281" width="36.0" customWidth="1" style="479"/>
    <col min="1282" max="1282" width="54.0" customWidth="1" style="479"/>
    <col min="1283" max="1536" width="9.0" style="479"/>
    <col min="1537" max="1537" width="36.0" customWidth="1" style="479"/>
    <col min="1538" max="1538" width="54.0" customWidth="1" style="479"/>
    <col min="1539" max="1792" width="9.0" style="479"/>
    <col min="1793" max="1793" width="36.0" customWidth="1" style="479"/>
    <col min="1794" max="1794" width="54.0" customWidth="1" style="479"/>
    <col min="1795" max="2048" width="9.0" style="479"/>
    <col min="2049" max="2049" width="36.0" customWidth="1" style="479"/>
    <col min="2050" max="2050" width="54.0" customWidth="1" style="479"/>
    <col min="2051" max="2304" width="9.0" style="479"/>
    <col min="2305" max="2305" width="36.0" customWidth="1" style="479"/>
    <col min="2306" max="2306" width="54.0" customWidth="1" style="479"/>
    <col min="2307" max="2560" width="9.0" style="479"/>
    <col min="2561" max="2561" width="36.0" customWidth="1" style="479"/>
    <col min="2562" max="2562" width="54.0" customWidth="1" style="479"/>
    <col min="2563" max="2816" width="9.0" style="479"/>
    <col min="2817" max="2817" width="36.0" customWidth="1" style="479"/>
    <col min="2818" max="2818" width="54.0" customWidth="1" style="479"/>
    <col min="2819" max="3072" width="9.0" style="479"/>
    <col min="3073" max="3073" width="36.0" customWidth="1" style="479"/>
    <col min="3074" max="3074" width="54.0" customWidth="1" style="479"/>
    <col min="3075" max="3328" width="9.0" style="479"/>
    <col min="3329" max="3329" width="36.0" customWidth="1" style="479"/>
    <col min="3330" max="3330" width="54.0" customWidth="1" style="479"/>
    <col min="3331" max="3584" width="9.0" style="479"/>
    <col min="3585" max="3585" width="36.0" customWidth="1" style="479"/>
    <col min="3586" max="3586" width="54.0" customWidth="1" style="479"/>
    <col min="3587" max="3840" width="9.0" style="479"/>
    <col min="3841" max="3841" width="36.0" customWidth="1" style="479"/>
    <col min="3842" max="3842" width="54.0" customWidth="1" style="479"/>
    <col min="3843" max="4096" width="9.0" style="479"/>
    <col min="4097" max="4097" width="36.0" customWidth="1" style="479"/>
    <col min="4098" max="4098" width="54.0" customWidth="1" style="479"/>
    <col min="4099" max="4352" width="9.0" style="479"/>
    <col min="4353" max="4353" width="36.0" customWidth="1" style="479"/>
    <col min="4354" max="4354" width="54.0" customWidth="1" style="479"/>
    <col min="4355" max="4608" width="9.0" style="479"/>
    <col min="4609" max="4609" width="36.0" customWidth="1" style="479"/>
    <col min="4610" max="4610" width="54.0" customWidth="1" style="479"/>
    <col min="4611" max="4864" width="9.0" style="479"/>
    <col min="4865" max="4865" width="36.0" customWidth="1" style="479"/>
    <col min="4866" max="4866" width="54.0" customWidth="1" style="479"/>
    <col min="4867" max="5120" width="9.0" style="479"/>
    <col min="5121" max="5121" width="36.0" customWidth="1" style="479"/>
    <col min="5122" max="5122" width="54.0" customWidth="1" style="479"/>
    <col min="5123" max="5376" width="9.0" style="479"/>
    <col min="5377" max="5377" width="36.0" customWidth="1" style="479"/>
    <col min="5378" max="5378" width="54.0" customWidth="1" style="479"/>
    <col min="5379" max="5632" width="9.0" style="479"/>
    <col min="5633" max="5633" width="36.0" customWidth="1" style="479"/>
    <col min="5634" max="5634" width="54.0" customWidth="1" style="479"/>
    <col min="5635" max="5888" width="9.0" style="479"/>
    <col min="5889" max="5889" width="36.0" customWidth="1" style="479"/>
    <col min="5890" max="5890" width="54.0" customWidth="1" style="479"/>
    <col min="5891" max="6144" width="9.0" style="479"/>
    <col min="6145" max="6145" width="36.0" customWidth="1" style="479"/>
    <col min="6146" max="6146" width="54.0" customWidth="1" style="479"/>
    <col min="6147" max="6400" width="9.0" style="479"/>
    <col min="6401" max="6401" width="36.0" customWidth="1" style="479"/>
    <col min="6402" max="6402" width="54.0" customWidth="1" style="479"/>
    <col min="6403" max="6656" width="9.0" style="479"/>
    <col min="6657" max="6657" width="36.0" customWidth="1" style="479"/>
    <col min="6658" max="6658" width="54.0" customWidth="1" style="479"/>
    <col min="6659" max="6912" width="9.0" style="479"/>
    <col min="6913" max="6913" width="36.0" customWidth="1" style="479"/>
    <col min="6914" max="6914" width="54.0" customWidth="1" style="479"/>
    <col min="6915" max="7168" width="9.0" style="479"/>
    <col min="7169" max="7169" width="36.0" customWidth="1" style="479"/>
    <col min="7170" max="7170" width="54.0" customWidth="1" style="479"/>
    <col min="7171" max="7424" width="9.0" style="479"/>
    <col min="7425" max="7425" width="36.0" customWidth="1" style="479"/>
    <col min="7426" max="7426" width="54.0" customWidth="1" style="479"/>
    <col min="7427" max="7680" width="9.0" style="479"/>
    <col min="7681" max="7681" width="36.0" customWidth="1" style="479"/>
    <col min="7682" max="7682" width="54.0" customWidth="1" style="479"/>
    <col min="7683" max="7936" width="9.0" style="479"/>
    <col min="7937" max="7937" width="36.0" customWidth="1" style="479"/>
    <col min="7938" max="7938" width="54.0" customWidth="1" style="479"/>
    <col min="7939" max="8192" width="9.0" style="479"/>
    <col min="8193" max="8193" width="36.0" customWidth="1" style="479"/>
    <col min="8194" max="8194" width="54.0" customWidth="1" style="479"/>
    <col min="8195" max="8448" width="9.0" style="479"/>
    <col min="8449" max="8449" width="36.0" customWidth="1" style="479"/>
    <col min="8450" max="8450" width="54.0" customWidth="1" style="479"/>
    <col min="8451" max="8704" width="9.0" style="479"/>
    <col min="8705" max="8705" width="36.0" customWidth="1" style="479"/>
    <col min="8706" max="8706" width="54.0" customWidth="1" style="479"/>
    <col min="8707" max="8960" width="9.0" style="479"/>
    <col min="8961" max="8961" width="36.0" customWidth="1" style="479"/>
    <col min="8962" max="8962" width="54.0" customWidth="1" style="479"/>
    <col min="8963" max="9216" width="9.0" style="479"/>
    <col min="9217" max="9217" width="36.0" customWidth="1" style="479"/>
    <col min="9218" max="9218" width="54.0" customWidth="1" style="479"/>
    <col min="9219" max="9472" width="9.0" style="479"/>
    <col min="9473" max="9473" width="36.0" customWidth="1" style="479"/>
    <col min="9474" max="9474" width="54.0" customWidth="1" style="479"/>
    <col min="9475" max="9728" width="9.0" style="479"/>
    <col min="9729" max="9729" width="36.0" customWidth="1" style="479"/>
    <col min="9730" max="9730" width="54.0" customWidth="1" style="479"/>
    <col min="9731" max="9984" width="9.0" style="479"/>
    <col min="9985" max="9985" width="36.0" customWidth="1" style="479"/>
    <col min="9986" max="9986" width="54.0" customWidth="1" style="479"/>
    <col min="9987" max="10240" width="9.0" style="479"/>
    <col min="10241" max="10241" width="36.0" customWidth="1" style="479"/>
    <col min="10242" max="10242" width="54.0" customWidth="1" style="479"/>
    <col min="10243" max="10496" width="9.0" style="479"/>
    <col min="10497" max="10497" width="36.0" customWidth="1" style="479"/>
    <col min="10498" max="10498" width="54.0" customWidth="1" style="479"/>
    <col min="10499" max="10752" width="9.0" style="479"/>
    <col min="10753" max="10753" width="36.0" customWidth="1" style="479"/>
    <col min="10754" max="10754" width="54.0" customWidth="1" style="479"/>
    <col min="10755" max="11008" width="9.0" style="479"/>
    <col min="11009" max="11009" width="36.0" customWidth="1" style="479"/>
    <col min="11010" max="11010" width="54.0" customWidth="1" style="479"/>
    <col min="11011" max="11264" width="9.0" style="479"/>
    <col min="11265" max="11265" width="36.0" customWidth="1" style="479"/>
    <col min="11266" max="11266" width="54.0" customWidth="1" style="479"/>
    <col min="11267" max="11520" width="9.0" style="479"/>
    <col min="11521" max="11521" width="36.0" customWidth="1" style="479"/>
    <col min="11522" max="11522" width="54.0" customWidth="1" style="479"/>
    <col min="11523" max="11776" width="9.0" style="479"/>
    <col min="11777" max="11777" width="36.0" customWidth="1" style="479"/>
    <col min="11778" max="11778" width="54.0" customWidth="1" style="479"/>
    <col min="11779" max="12032" width="9.0" style="479"/>
    <col min="12033" max="12033" width="36.0" customWidth="1" style="479"/>
    <col min="12034" max="12034" width="54.0" customWidth="1" style="479"/>
    <col min="12035" max="12288" width="9.0" style="479"/>
    <col min="12289" max="12289" width="36.0" customWidth="1" style="479"/>
    <col min="12290" max="12290" width="54.0" customWidth="1" style="479"/>
    <col min="12291" max="12544" width="9.0" style="479"/>
    <col min="12545" max="12545" width="36.0" customWidth="1" style="479"/>
    <col min="12546" max="12546" width="54.0" customWidth="1" style="479"/>
    <col min="12547" max="12800" width="9.0" style="479"/>
    <col min="12801" max="12801" width="36.0" customWidth="1" style="479"/>
    <col min="12802" max="12802" width="54.0" customWidth="1" style="479"/>
    <col min="12803" max="13056" width="9.0" style="479"/>
    <col min="13057" max="13057" width="36.0" customWidth="1" style="479"/>
    <col min="13058" max="13058" width="54.0" customWidth="1" style="479"/>
    <col min="13059" max="13312" width="9.0" style="479"/>
    <col min="13313" max="13313" width="36.0" customWidth="1" style="479"/>
    <col min="13314" max="13314" width="54.0" customWidth="1" style="479"/>
    <col min="13315" max="13568" width="9.0" style="479"/>
    <col min="13569" max="13569" width="36.0" customWidth="1" style="479"/>
    <col min="13570" max="13570" width="54.0" customWidth="1" style="479"/>
    <col min="13571" max="13824" width="9.0" style="479"/>
    <col min="13825" max="13825" width="36.0" customWidth="1" style="479"/>
    <col min="13826" max="13826" width="54.0" customWidth="1" style="479"/>
    <col min="13827" max="14080" width="9.0" style="479"/>
    <col min="14081" max="14081" width="36.0" customWidth="1" style="479"/>
    <col min="14082" max="14082" width="54.0" customWidth="1" style="479"/>
    <col min="14083" max="14336" width="9.0" style="479"/>
    <col min="14337" max="14337" width="36.0" customWidth="1" style="479"/>
    <col min="14338" max="14338" width="54.0" customWidth="1" style="479"/>
    <col min="14339" max="14592" width="9.0" style="479"/>
    <col min="14593" max="14593" width="36.0" customWidth="1" style="479"/>
    <col min="14594" max="14594" width="54.0" customWidth="1" style="479"/>
    <col min="14595" max="14848" width="9.0" style="479"/>
    <col min="14849" max="14849" width="36.0" customWidth="1" style="479"/>
    <col min="14850" max="14850" width="54.0" customWidth="1" style="479"/>
    <col min="14851" max="15104" width="9.0" style="479"/>
    <col min="15105" max="15105" width="36.0" customWidth="1" style="479"/>
    <col min="15106" max="15106" width="54.0" customWidth="1" style="479"/>
    <col min="15107" max="15360" width="9.0" style="479"/>
    <col min="15361" max="15361" width="36.0" customWidth="1" style="479"/>
    <col min="15362" max="15362" width="54.0" customWidth="1" style="479"/>
    <col min="15363" max="15616" width="9.0" style="479"/>
    <col min="15617" max="15617" width="36.0" customWidth="1" style="479"/>
    <col min="15618" max="15618" width="54.0" customWidth="1" style="479"/>
    <col min="15619" max="15872" width="9.0" style="479"/>
    <col min="15873" max="15873" width="36.0" customWidth="1" style="479"/>
    <col min="15874" max="15874" width="54.0" customWidth="1" style="479"/>
    <col min="15875" max="16128" width="9.0" style="479"/>
    <col min="16129" max="16129" width="36.0" customWidth="1" style="479"/>
    <col min="16130" max="16130" width="54.0" customWidth="1" style="479"/>
    <col min="16131" max="16384" width="9.0" style="479"/>
  </cols>
  <sheetData>
    <row ht="21.75" customHeight="1" x14ac:dyDescent="0.15" r="1" spans="1:2">
      <c r="A1" s="660" t="s">
        <v>151</v>
      </c>
      <c r="B1" s="660"/>
    </row>
    <row ht="44.25" customHeight="1" x14ac:dyDescent="0.15" r="2" spans="1:2">
      <c r="A2" s="691" t="s">
        <v>152</v>
      </c>
      <c r="B2" s="691"/>
    </row>
    <row ht="21.75" customHeight="1" x14ac:dyDescent="0.15" r="3" spans="1:2">
      <c r="A3" s="664"/>
      <c r="B3" s="663" t="s">
        <v>2</v>
      </c>
    </row>
    <row ht="21.75" customHeight="1" x14ac:dyDescent="0.15" r="4" spans="1:2">
      <c r="A4" s="662" t="s">
        <v>153</v>
      </c>
      <c r="B4" s="662" t="s">
        <v>154</v>
      </c>
    </row>
    <row ht="21.75" customHeight="1" x14ac:dyDescent="0.15" r="5" spans="1:2">
      <c r="A5" s="661"/>
      <c r="B5" s="661"/>
    </row>
    <row ht="21.75" customHeight="1" x14ac:dyDescent="0.15" r="6" spans="1:2">
      <c r="A6" s="661"/>
      <c r="B6" s="661"/>
    </row>
    <row ht="21.75" customHeight="1" x14ac:dyDescent="0.15" r="7" spans="1:2">
      <c r="A7" s="661"/>
      <c r="B7" s="661"/>
    </row>
    <row ht="21.75" customHeight="1" x14ac:dyDescent="0.15" r="8" spans="1:2">
      <c r="A8" s="661"/>
      <c r="B8" s="661"/>
    </row>
    <row ht="21.75" customHeight="1" x14ac:dyDescent="0.15" r="9" spans="1:2">
      <c r="A9" s="662" t="s">
        <v>35</v>
      </c>
      <c r="B9" s="661"/>
    </row>
    <row ht="20.25" customHeight="1" x14ac:dyDescent="0.15" r="10" spans="1:2">
      <c r="A10" s="660" t="s">
        <v>155</v>
      </c>
      <c r="B10" s="660"/>
    </row>
  </sheetData>
  <mergeCells count="1">
    <mergeCell ref="A2:B2"/>
  </mergeCells>
  <phoneticPr fontId="0" type="noConversion"/>
  <pageMargins left="0.7006944633844331" right="0.7006944633844331" top="0.7520833822685903" bottom="0.7520833822685903" header="0.29930554506346935" footer="0.29930554506346935"/>
  <pageSetup paperSize="9"/>
  <extLst>
    <ext uri="{2D9387EB-5337-4D45-933B-B4D357D02E09}">
      <gutter val="0.0" pos="0"/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F0"/>
    <outlinePr showOutlineSymbols="1"/>
  </sheetPr>
  <dimension ref="A1:WVJ11"/>
  <sheetViews>
    <sheetView zoomScaleNormal="100" topLeftCell="A1" workbookViewId="0">
      <selection activeCell="A1" activeCellId="0" sqref="A1"/>
    </sheetView>
  </sheetViews>
  <sheetFormatPr defaultRowHeight="13.5" defaultColWidth="9.0" x14ac:dyDescent="0.15"/>
  <cols>
    <col min="1" max="1" width="45.125" customWidth="1" style="479"/>
    <col min="2" max="2" width="45.25" customWidth="1" style="479"/>
    <col min="3" max="256" width="9.0" style="479"/>
    <col min="257" max="257" width="45.125" customWidth="1" style="479"/>
    <col min="258" max="258" width="45.25" customWidth="1" style="479"/>
    <col min="259" max="512" width="9.0" style="479"/>
    <col min="513" max="513" width="45.125" customWidth="1" style="479"/>
    <col min="514" max="514" width="45.25" customWidth="1" style="479"/>
    <col min="515" max="768" width="9.0" style="479"/>
    <col min="769" max="769" width="45.125" customWidth="1" style="479"/>
    <col min="770" max="770" width="45.25" customWidth="1" style="479"/>
    <col min="771" max="1024" width="9.0" style="479"/>
    <col min="1025" max="1025" width="45.125" customWidth="1" style="479"/>
    <col min="1026" max="1026" width="45.25" customWidth="1" style="479"/>
    <col min="1027" max="1280" width="9.0" style="479"/>
    <col min="1281" max="1281" width="45.125" customWidth="1" style="479"/>
    <col min="1282" max="1282" width="45.25" customWidth="1" style="479"/>
    <col min="1283" max="1536" width="9.0" style="479"/>
    <col min="1537" max="1537" width="45.125" customWidth="1" style="479"/>
    <col min="1538" max="1538" width="45.25" customWidth="1" style="479"/>
    <col min="1539" max="1792" width="9.0" style="479"/>
    <col min="1793" max="1793" width="45.125" customWidth="1" style="479"/>
    <col min="1794" max="1794" width="45.25" customWidth="1" style="479"/>
    <col min="1795" max="2048" width="9.0" style="479"/>
    <col min="2049" max="2049" width="45.125" customWidth="1" style="479"/>
    <col min="2050" max="2050" width="45.25" customWidth="1" style="479"/>
    <col min="2051" max="2304" width="9.0" style="479"/>
    <col min="2305" max="2305" width="45.125" customWidth="1" style="479"/>
    <col min="2306" max="2306" width="45.25" customWidth="1" style="479"/>
    <col min="2307" max="2560" width="9.0" style="479"/>
    <col min="2561" max="2561" width="45.125" customWidth="1" style="479"/>
    <col min="2562" max="2562" width="45.25" customWidth="1" style="479"/>
    <col min="2563" max="2816" width="9.0" style="479"/>
    <col min="2817" max="2817" width="45.125" customWidth="1" style="479"/>
    <col min="2818" max="2818" width="45.25" customWidth="1" style="479"/>
    <col min="2819" max="3072" width="9.0" style="479"/>
    <col min="3073" max="3073" width="45.125" customWidth="1" style="479"/>
    <col min="3074" max="3074" width="45.25" customWidth="1" style="479"/>
    <col min="3075" max="3328" width="9.0" style="479"/>
    <col min="3329" max="3329" width="45.125" customWidth="1" style="479"/>
    <col min="3330" max="3330" width="45.25" customWidth="1" style="479"/>
    <col min="3331" max="3584" width="9.0" style="479"/>
    <col min="3585" max="3585" width="45.125" customWidth="1" style="479"/>
    <col min="3586" max="3586" width="45.25" customWidth="1" style="479"/>
    <col min="3587" max="3840" width="9.0" style="479"/>
    <col min="3841" max="3841" width="45.125" customWidth="1" style="479"/>
    <col min="3842" max="3842" width="45.25" customWidth="1" style="479"/>
    <col min="3843" max="4096" width="9.0" style="479"/>
    <col min="4097" max="4097" width="45.125" customWidth="1" style="479"/>
    <col min="4098" max="4098" width="45.25" customWidth="1" style="479"/>
    <col min="4099" max="4352" width="9.0" style="479"/>
    <col min="4353" max="4353" width="45.125" customWidth="1" style="479"/>
    <col min="4354" max="4354" width="45.25" customWidth="1" style="479"/>
    <col min="4355" max="4608" width="9.0" style="479"/>
    <col min="4609" max="4609" width="45.125" customWidth="1" style="479"/>
    <col min="4610" max="4610" width="45.25" customWidth="1" style="479"/>
    <col min="4611" max="4864" width="9.0" style="479"/>
    <col min="4865" max="4865" width="45.125" customWidth="1" style="479"/>
    <col min="4866" max="4866" width="45.25" customWidth="1" style="479"/>
    <col min="4867" max="5120" width="9.0" style="479"/>
    <col min="5121" max="5121" width="45.125" customWidth="1" style="479"/>
    <col min="5122" max="5122" width="45.25" customWidth="1" style="479"/>
    <col min="5123" max="5376" width="9.0" style="479"/>
    <col min="5377" max="5377" width="45.125" customWidth="1" style="479"/>
    <col min="5378" max="5378" width="45.25" customWidth="1" style="479"/>
    <col min="5379" max="5632" width="9.0" style="479"/>
    <col min="5633" max="5633" width="45.125" customWidth="1" style="479"/>
    <col min="5634" max="5634" width="45.25" customWidth="1" style="479"/>
    <col min="5635" max="5888" width="9.0" style="479"/>
    <col min="5889" max="5889" width="45.125" customWidth="1" style="479"/>
    <col min="5890" max="5890" width="45.25" customWidth="1" style="479"/>
    <col min="5891" max="6144" width="9.0" style="479"/>
    <col min="6145" max="6145" width="45.125" customWidth="1" style="479"/>
    <col min="6146" max="6146" width="45.25" customWidth="1" style="479"/>
    <col min="6147" max="6400" width="9.0" style="479"/>
    <col min="6401" max="6401" width="45.125" customWidth="1" style="479"/>
    <col min="6402" max="6402" width="45.25" customWidth="1" style="479"/>
    <col min="6403" max="6656" width="9.0" style="479"/>
    <col min="6657" max="6657" width="45.125" customWidth="1" style="479"/>
    <col min="6658" max="6658" width="45.25" customWidth="1" style="479"/>
    <col min="6659" max="6912" width="9.0" style="479"/>
    <col min="6913" max="6913" width="45.125" customWidth="1" style="479"/>
    <col min="6914" max="6914" width="45.25" customWidth="1" style="479"/>
    <col min="6915" max="7168" width="9.0" style="479"/>
    <col min="7169" max="7169" width="45.125" customWidth="1" style="479"/>
    <col min="7170" max="7170" width="45.25" customWidth="1" style="479"/>
    <col min="7171" max="7424" width="9.0" style="479"/>
    <col min="7425" max="7425" width="45.125" customWidth="1" style="479"/>
    <col min="7426" max="7426" width="45.25" customWidth="1" style="479"/>
    <col min="7427" max="7680" width="9.0" style="479"/>
    <col min="7681" max="7681" width="45.125" customWidth="1" style="479"/>
    <col min="7682" max="7682" width="45.25" customWidth="1" style="479"/>
    <col min="7683" max="7936" width="9.0" style="479"/>
    <col min="7937" max="7937" width="45.125" customWidth="1" style="479"/>
    <col min="7938" max="7938" width="45.25" customWidth="1" style="479"/>
    <col min="7939" max="8192" width="9.0" style="479"/>
    <col min="8193" max="8193" width="45.125" customWidth="1" style="479"/>
    <col min="8194" max="8194" width="45.25" customWidth="1" style="479"/>
    <col min="8195" max="8448" width="9.0" style="479"/>
    <col min="8449" max="8449" width="45.125" customWidth="1" style="479"/>
    <col min="8450" max="8450" width="45.25" customWidth="1" style="479"/>
    <col min="8451" max="8704" width="9.0" style="479"/>
    <col min="8705" max="8705" width="45.125" customWidth="1" style="479"/>
    <col min="8706" max="8706" width="45.25" customWidth="1" style="479"/>
    <col min="8707" max="8960" width="9.0" style="479"/>
    <col min="8961" max="8961" width="45.125" customWidth="1" style="479"/>
    <col min="8962" max="8962" width="45.25" customWidth="1" style="479"/>
    <col min="8963" max="9216" width="9.0" style="479"/>
    <col min="9217" max="9217" width="45.125" customWidth="1" style="479"/>
    <col min="9218" max="9218" width="45.25" customWidth="1" style="479"/>
    <col min="9219" max="9472" width="9.0" style="479"/>
    <col min="9473" max="9473" width="45.125" customWidth="1" style="479"/>
    <col min="9474" max="9474" width="45.25" customWidth="1" style="479"/>
    <col min="9475" max="9728" width="9.0" style="479"/>
    <col min="9729" max="9729" width="45.125" customWidth="1" style="479"/>
    <col min="9730" max="9730" width="45.25" customWidth="1" style="479"/>
    <col min="9731" max="9984" width="9.0" style="479"/>
    <col min="9985" max="9985" width="45.125" customWidth="1" style="479"/>
    <col min="9986" max="9986" width="45.25" customWidth="1" style="479"/>
    <col min="9987" max="10240" width="9.0" style="479"/>
    <col min="10241" max="10241" width="45.125" customWidth="1" style="479"/>
    <col min="10242" max="10242" width="45.25" customWidth="1" style="479"/>
    <col min="10243" max="10496" width="9.0" style="479"/>
    <col min="10497" max="10497" width="45.125" customWidth="1" style="479"/>
    <col min="10498" max="10498" width="45.25" customWidth="1" style="479"/>
    <col min="10499" max="10752" width="9.0" style="479"/>
    <col min="10753" max="10753" width="45.125" customWidth="1" style="479"/>
    <col min="10754" max="10754" width="45.25" customWidth="1" style="479"/>
    <col min="10755" max="11008" width="9.0" style="479"/>
    <col min="11009" max="11009" width="45.125" customWidth="1" style="479"/>
    <col min="11010" max="11010" width="45.25" customWidth="1" style="479"/>
    <col min="11011" max="11264" width="9.0" style="479"/>
    <col min="11265" max="11265" width="45.125" customWidth="1" style="479"/>
    <col min="11266" max="11266" width="45.25" customWidth="1" style="479"/>
    <col min="11267" max="11520" width="9.0" style="479"/>
    <col min="11521" max="11521" width="45.125" customWidth="1" style="479"/>
    <col min="11522" max="11522" width="45.25" customWidth="1" style="479"/>
    <col min="11523" max="11776" width="9.0" style="479"/>
    <col min="11777" max="11777" width="45.125" customWidth="1" style="479"/>
    <col min="11778" max="11778" width="45.25" customWidth="1" style="479"/>
    <col min="11779" max="12032" width="9.0" style="479"/>
    <col min="12033" max="12033" width="45.125" customWidth="1" style="479"/>
    <col min="12034" max="12034" width="45.25" customWidth="1" style="479"/>
    <col min="12035" max="12288" width="9.0" style="479"/>
    <col min="12289" max="12289" width="45.125" customWidth="1" style="479"/>
    <col min="12290" max="12290" width="45.25" customWidth="1" style="479"/>
    <col min="12291" max="12544" width="9.0" style="479"/>
    <col min="12545" max="12545" width="45.125" customWidth="1" style="479"/>
    <col min="12546" max="12546" width="45.25" customWidth="1" style="479"/>
    <col min="12547" max="12800" width="9.0" style="479"/>
    <col min="12801" max="12801" width="45.125" customWidth="1" style="479"/>
    <col min="12802" max="12802" width="45.25" customWidth="1" style="479"/>
    <col min="12803" max="13056" width="9.0" style="479"/>
    <col min="13057" max="13057" width="45.125" customWidth="1" style="479"/>
    <col min="13058" max="13058" width="45.25" customWidth="1" style="479"/>
    <col min="13059" max="13312" width="9.0" style="479"/>
    <col min="13313" max="13313" width="45.125" customWidth="1" style="479"/>
    <col min="13314" max="13314" width="45.25" customWidth="1" style="479"/>
    <col min="13315" max="13568" width="9.0" style="479"/>
    <col min="13569" max="13569" width="45.125" customWidth="1" style="479"/>
    <col min="13570" max="13570" width="45.25" customWidth="1" style="479"/>
    <col min="13571" max="13824" width="9.0" style="479"/>
    <col min="13825" max="13825" width="45.125" customWidth="1" style="479"/>
    <col min="13826" max="13826" width="45.25" customWidth="1" style="479"/>
    <col min="13827" max="14080" width="9.0" style="479"/>
    <col min="14081" max="14081" width="45.125" customWidth="1" style="479"/>
    <col min="14082" max="14082" width="45.25" customWidth="1" style="479"/>
    <col min="14083" max="14336" width="9.0" style="479"/>
    <col min="14337" max="14337" width="45.125" customWidth="1" style="479"/>
    <col min="14338" max="14338" width="45.25" customWidth="1" style="479"/>
    <col min="14339" max="14592" width="9.0" style="479"/>
    <col min="14593" max="14593" width="45.125" customWidth="1" style="479"/>
    <col min="14594" max="14594" width="45.25" customWidth="1" style="479"/>
    <col min="14595" max="14848" width="9.0" style="479"/>
    <col min="14849" max="14849" width="45.125" customWidth="1" style="479"/>
    <col min="14850" max="14850" width="45.25" customWidth="1" style="479"/>
    <col min="14851" max="15104" width="9.0" style="479"/>
    <col min="15105" max="15105" width="45.125" customWidth="1" style="479"/>
    <col min="15106" max="15106" width="45.25" customWidth="1" style="479"/>
    <col min="15107" max="15360" width="9.0" style="479"/>
    <col min="15361" max="15361" width="45.125" customWidth="1" style="479"/>
    <col min="15362" max="15362" width="45.25" customWidth="1" style="479"/>
    <col min="15363" max="15616" width="9.0" style="479"/>
    <col min="15617" max="15617" width="45.125" customWidth="1" style="479"/>
    <col min="15618" max="15618" width="45.25" customWidth="1" style="479"/>
    <col min="15619" max="15872" width="9.0" style="479"/>
    <col min="15873" max="15873" width="45.125" customWidth="1" style="479"/>
    <col min="15874" max="15874" width="45.25" customWidth="1" style="479"/>
    <col min="15875" max="16128" width="9.0" style="479"/>
    <col min="16129" max="16129" width="45.125" customWidth="1" style="479"/>
    <col min="16130" max="16130" width="45.25" customWidth="1" style="479"/>
    <col min="16131" max="16384" width="9.0" style="479"/>
  </cols>
  <sheetData>
    <row x14ac:dyDescent="0.15" r="1" spans="1:1">
      <c r="A1" s="671" t="s">
        <v>185</v>
      </c>
    </row>
    <row ht="35.25" customHeight="1" x14ac:dyDescent="0.15" r="2" spans="1:2">
      <c r="A2" s="670" t="s">
        <v>186</v>
      </c>
      <c r="B2" s="670"/>
    </row>
    <row ht="21.75" customHeight="1" x14ac:dyDescent="0.15" r="3" spans="1:2">
      <c r="A3" s="669"/>
      <c r="B3" s="668" t="s">
        <v>2</v>
      </c>
    </row>
    <row ht="21.75" customHeight="1" x14ac:dyDescent="0.15" r="4" spans="1:2">
      <c r="A4" s="649" t="s">
        <v>3</v>
      </c>
      <c r="B4" s="649" t="s">
        <v>129</v>
      </c>
    </row>
    <row ht="21.75" customHeight="1" x14ac:dyDescent="0.15" r="5" spans="1:2">
      <c r="A5" s="667"/>
      <c r="B5" s="667"/>
    </row>
    <row ht="21.75" customHeight="1" x14ac:dyDescent="0.15" r="6" spans="1:2">
      <c r="A6" s="667"/>
      <c r="B6" s="667"/>
    </row>
    <row ht="21.75" customHeight="1" x14ac:dyDescent="0.15" r="7" spans="1:2">
      <c r="A7" s="667"/>
      <c r="B7" s="667"/>
    </row>
    <row ht="21.75" customHeight="1" x14ac:dyDescent="0.15" r="8" spans="1:2">
      <c r="A8" s="667"/>
      <c r="B8" s="667"/>
    </row>
    <row ht="21.75" customHeight="1" x14ac:dyDescent="0.15" r="9" spans="1:2">
      <c r="A9" s="667"/>
      <c r="B9" s="667"/>
    </row>
    <row ht="21.75" customHeight="1" x14ac:dyDescent="0.15" r="10" spans="1:2">
      <c r="A10" s="649" t="s">
        <v>35</v>
      </c>
      <c r="B10" s="667"/>
    </row>
    <row ht="14.25" x14ac:dyDescent="0.15" r="11" spans="1:1">
      <c r="A11" s="666" t="s">
        <v>130</v>
      </c>
    </row>
  </sheetData>
  <mergeCells count="1">
    <mergeCell ref="A2:B2"/>
  </mergeCells>
  <phoneticPr fontId="0" type="noConversion"/>
  <pageMargins left="0.7006944633844331" right="0.7006944633844331" top="0.7520833822685903" bottom="0.7520833822685903" header="0.29930554506346935" footer="0.29930554506346935"/>
  <pageSetup paperSize="9"/>
  <extLst>
    <ext uri="{2D9387EB-5337-4D45-933B-B4D357D02E09}">
      <gutter val="0.0" pos="0"/>
    </ext>
  </extLst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F0"/>
    <outlinePr showOutlineSymbols="1"/>
  </sheetPr>
  <dimension ref="A1:WVJ19"/>
  <sheetViews>
    <sheetView zoomScaleNormal="100" topLeftCell="A1" workbookViewId="0">
      <selection activeCell="A17" activeCellId="0" sqref="A17:XFD17"/>
    </sheetView>
  </sheetViews>
  <sheetFormatPr defaultRowHeight="13.5" defaultColWidth="9.0" x14ac:dyDescent="0.15"/>
  <cols>
    <col min="1" max="1" width="39.625" customWidth="1" style="479"/>
    <col min="2" max="2" width="52.25" customWidth="1" style="479"/>
    <col min="3" max="256" width="9.0" style="479"/>
    <col min="257" max="257" width="39.625" customWidth="1" style="479"/>
    <col min="258" max="258" width="52.25" customWidth="1" style="479"/>
    <col min="259" max="512" width="9.0" style="479"/>
    <col min="513" max="513" width="39.625" customWidth="1" style="479"/>
    <col min="514" max="514" width="52.25" customWidth="1" style="479"/>
    <col min="515" max="768" width="9.0" style="479"/>
    <col min="769" max="769" width="39.625" customWidth="1" style="479"/>
    <col min="770" max="770" width="52.25" customWidth="1" style="479"/>
    <col min="771" max="1024" width="9.0" style="479"/>
    <col min="1025" max="1025" width="39.625" customWidth="1" style="479"/>
    <col min="1026" max="1026" width="52.25" customWidth="1" style="479"/>
    <col min="1027" max="1280" width="9.0" style="479"/>
    <col min="1281" max="1281" width="39.625" customWidth="1" style="479"/>
    <col min="1282" max="1282" width="52.25" customWidth="1" style="479"/>
    <col min="1283" max="1536" width="9.0" style="479"/>
    <col min="1537" max="1537" width="39.625" customWidth="1" style="479"/>
    <col min="1538" max="1538" width="52.25" customWidth="1" style="479"/>
    <col min="1539" max="1792" width="9.0" style="479"/>
    <col min="1793" max="1793" width="39.625" customWidth="1" style="479"/>
    <col min="1794" max="1794" width="52.25" customWidth="1" style="479"/>
    <col min="1795" max="2048" width="9.0" style="479"/>
    <col min="2049" max="2049" width="39.625" customWidth="1" style="479"/>
    <col min="2050" max="2050" width="52.25" customWidth="1" style="479"/>
    <col min="2051" max="2304" width="9.0" style="479"/>
    <col min="2305" max="2305" width="39.625" customWidth="1" style="479"/>
    <col min="2306" max="2306" width="52.25" customWidth="1" style="479"/>
    <col min="2307" max="2560" width="9.0" style="479"/>
    <col min="2561" max="2561" width="39.625" customWidth="1" style="479"/>
    <col min="2562" max="2562" width="52.25" customWidth="1" style="479"/>
    <col min="2563" max="2816" width="9.0" style="479"/>
    <col min="2817" max="2817" width="39.625" customWidth="1" style="479"/>
    <col min="2818" max="2818" width="52.25" customWidth="1" style="479"/>
    <col min="2819" max="3072" width="9.0" style="479"/>
    <col min="3073" max="3073" width="39.625" customWidth="1" style="479"/>
    <col min="3074" max="3074" width="52.25" customWidth="1" style="479"/>
    <col min="3075" max="3328" width="9.0" style="479"/>
    <col min="3329" max="3329" width="39.625" customWidth="1" style="479"/>
    <col min="3330" max="3330" width="52.25" customWidth="1" style="479"/>
    <col min="3331" max="3584" width="9.0" style="479"/>
    <col min="3585" max="3585" width="39.625" customWidth="1" style="479"/>
    <col min="3586" max="3586" width="52.25" customWidth="1" style="479"/>
    <col min="3587" max="3840" width="9.0" style="479"/>
    <col min="3841" max="3841" width="39.625" customWidth="1" style="479"/>
    <col min="3842" max="3842" width="52.25" customWidth="1" style="479"/>
    <col min="3843" max="4096" width="9.0" style="479"/>
    <col min="4097" max="4097" width="39.625" customWidth="1" style="479"/>
    <col min="4098" max="4098" width="52.25" customWidth="1" style="479"/>
    <col min="4099" max="4352" width="9.0" style="479"/>
    <col min="4353" max="4353" width="39.625" customWidth="1" style="479"/>
    <col min="4354" max="4354" width="52.25" customWidth="1" style="479"/>
    <col min="4355" max="4608" width="9.0" style="479"/>
    <col min="4609" max="4609" width="39.625" customWidth="1" style="479"/>
    <col min="4610" max="4610" width="52.25" customWidth="1" style="479"/>
    <col min="4611" max="4864" width="9.0" style="479"/>
    <col min="4865" max="4865" width="39.625" customWidth="1" style="479"/>
    <col min="4866" max="4866" width="52.25" customWidth="1" style="479"/>
    <col min="4867" max="5120" width="9.0" style="479"/>
    <col min="5121" max="5121" width="39.625" customWidth="1" style="479"/>
    <col min="5122" max="5122" width="52.25" customWidth="1" style="479"/>
    <col min="5123" max="5376" width="9.0" style="479"/>
    <col min="5377" max="5377" width="39.625" customWidth="1" style="479"/>
    <col min="5378" max="5378" width="52.25" customWidth="1" style="479"/>
    <col min="5379" max="5632" width="9.0" style="479"/>
    <col min="5633" max="5633" width="39.625" customWidth="1" style="479"/>
    <col min="5634" max="5634" width="52.25" customWidth="1" style="479"/>
    <col min="5635" max="5888" width="9.0" style="479"/>
    <col min="5889" max="5889" width="39.625" customWidth="1" style="479"/>
    <col min="5890" max="5890" width="52.25" customWidth="1" style="479"/>
    <col min="5891" max="6144" width="9.0" style="479"/>
    <col min="6145" max="6145" width="39.625" customWidth="1" style="479"/>
    <col min="6146" max="6146" width="52.25" customWidth="1" style="479"/>
    <col min="6147" max="6400" width="9.0" style="479"/>
    <col min="6401" max="6401" width="39.625" customWidth="1" style="479"/>
    <col min="6402" max="6402" width="52.25" customWidth="1" style="479"/>
    <col min="6403" max="6656" width="9.0" style="479"/>
    <col min="6657" max="6657" width="39.625" customWidth="1" style="479"/>
    <col min="6658" max="6658" width="52.25" customWidth="1" style="479"/>
    <col min="6659" max="6912" width="9.0" style="479"/>
    <col min="6913" max="6913" width="39.625" customWidth="1" style="479"/>
    <col min="6914" max="6914" width="52.25" customWidth="1" style="479"/>
    <col min="6915" max="7168" width="9.0" style="479"/>
    <col min="7169" max="7169" width="39.625" customWidth="1" style="479"/>
    <col min="7170" max="7170" width="52.25" customWidth="1" style="479"/>
    <col min="7171" max="7424" width="9.0" style="479"/>
    <col min="7425" max="7425" width="39.625" customWidth="1" style="479"/>
    <col min="7426" max="7426" width="52.25" customWidth="1" style="479"/>
    <col min="7427" max="7680" width="9.0" style="479"/>
    <col min="7681" max="7681" width="39.625" customWidth="1" style="479"/>
    <col min="7682" max="7682" width="52.25" customWidth="1" style="479"/>
    <col min="7683" max="7936" width="9.0" style="479"/>
    <col min="7937" max="7937" width="39.625" customWidth="1" style="479"/>
    <col min="7938" max="7938" width="52.25" customWidth="1" style="479"/>
    <col min="7939" max="8192" width="9.0" style="479"/>
    <col min="8193" max="8193" width="39.625" customWidth="1" style="479"/>
    <col min="8194" max="8194" width="52.25" customWidth="1" style="479"/>
    <col min="8195" max="8448" width="9.0" style="479"/>
    <col min="8449" max="8449" width="39.625" customWidth="1" style="479"/>
    <col min="8450" max="8450" width="52.25" customWidth="1" style="479"/>
    <col min="8451" max="8704" width="9.0" style="479"/>
    <col min="8705" max="8705" width="39.625" customWidth="1" style="479"/>
    <col min="8706" max="8706" width="52.25" customWidth="1" style="479"/>
    <col min="8707" max="8960" width="9.0" style="479"/>
    <col min="8961" max="8961" width="39.625" customWidth="1" style="479"/>
    <col min="8962" max="8962" width="52.25" customWidth="1" style="479"/>
    <col min="8963" max="9216" width="9.0" style="479"/>
    <col min="9217" max="9217" width="39.625" customWidth="1" style="479"/>
    <col min="9218" max="9218" width="52.25" customWidth="1" style="479"/>
    <col min="9219" max="9472" width="9.0" style="479"/>
    <col min="9473" max="9473" width="39.625" customWidth="1" style="479"/>
    <col min="9474" max="9474" width="52.25" customWidth="1" style="479"/>
    <col min="9475" max="9728" width="9.0" style="479"/>
    <col min="9729" max="9729" width="39.625" customWidth="1" style="479"/>
    <col min="9730" max="9730" width="52.25" customWidth="1" style="479"/>
    <col min="9731" max="9984" width="9.0" style="479"/>
    <col min="9985" max="9985" width="39.625" customWidth="1" style="479"/>
    <col min="9986" max="9986" width="52.25" customWidth="1" style="479"/>
    <col min="9987" max="10240" width="9.0" style="479"/>
    <col min="10241" max="10241" width="39.625" customWidth="1" style="479"/>
    <col min="10242" max="10242" width="52.25" customWidth="1" style="479"/>
    <col min="10243" max="10496" width="9.0" style="479"/>
    <col min="10497" max="10497" width="39.625" customWidth="1" style="479"/>
    <col min="10498" max="10498" width="52.25" customWidth="1" style="479"/>
    <col min="10499" max="10752" width="9.0" style="479"/>
    <col min="10753" max="10753" width="39.625" customWidth="1" style="479"/>
    <col min="10754" max="10754" width="52.25" customWidth="1" style="479"/>
    <col min="10755" max="11008" width="9.0" style="479"/>
    <col min="11009" max="11009" width="39.625" customWidth="1" style="479"/>
    <col min="11010" max="11010" width="52.25" customWidth="1" style="479"/>
    <col min="11011" max="11264" width="9.0" style="479"/>
    <col min="11265" max="11265" width="39.625" customWidth="1" style="479"/>
    <col min="11266" max="11266" width="52.25" customWidth="1" style="479"/>
    <col min="11267" max="11520" width="9.0" style="479"/>
    <col min="11521" max="11521" width="39.625" customWidth="1" style="479"/>
    <col min="11522" max="11522" width="52.25" customWidth="1" style="479"/>
    <col min="11523" max="11776" width="9.0" style="479"/>
    <col min="11777" max="11777" width="39.625" customWidth="1" style="479"/>
    <col min="11778" max="11778" width="52.25" customWidth="1" style="479"/>
    <col min="11779" max="12032" width="9.0" style="479"/>
    <col min="12033" max="12033" width="39.625" customWidth="1" style="479"/>
    <col min="12034" max="12034" width="52.25" customWidth="1" style="479"/>
    <col min="12035" max="12288" width="9.0" style="479"/>
    <col min="12289" max="12289" width="39.625" customWidth="1" style="479"/>
    <col min="12290" max="12290" width="52.25" customWidth="1" style="479"/>
    <col min="12291" max="12544" width="9.0" style="479"/>
    <col min="12545" max="12545" width="39.625" customWidth="1" style="479"/>
    <col min="12546" max="12546" width="52.25" customWidth="1" style="479"/>
    <col min="12547" max="12800" width="9.0" style="479"/>
    <col min="12801" max="12801" width="39.625" customWidth="1" style="479"/>
    <col min="12802" max="12802" width="52.25" customWidth="1" style="479"/>
    <col min="12803" max="13056" width="9.0" style="479"/>
    <col min="13057" max="13057" width="39.625" customWidth="1" style="479"/>
    <col min="13058" max="13058" width="52.25" customWidth="1" style="479"/>
    <col min="13059" max="13312" width="9.0" style="479"/>
    <col min="13313" max="13313" width="39.625" customWidth="1" style="479"/>
    <col min="13314" max="13314" width="52.25" customWidth="1" style="479"/>
    <col min="13315" max="13568" width="9.0" style="479"/>
    <col min="13569" max="13569" width="39.625" customWidth="1" style="479"/>
    <col min="13570" max="13570" width="52.25" customWidth="1" style="479"/>
    <col min="13571" max="13824" width="9.0" style="479"/>
    <col min="13825" max="13825" width="39.625" customWidth="1" style="479"/>
    <col min="13826" max="13826" width="52.25" customWidth="1" style="479"/>
    <col min="13827" max="14080" width="9.0" style="479"/>
    <col min="14081" max="14081" width="39.625" customWidth="1" style="479"/>
    <col min="14082" max="14082" width="52.25" customWidth="1" style="479"/>
    <col min="14083" max="14336" width="9.0" style="479"/>
    <col min="14337" max="14337" width="39.625" customWidth="1" style="479"/>
    <col min="14338" max="14338" width="52.25" customWidth="1" style="479"/>
    <col min="14339" max="14592" width="9.0" style="479"/>
    <col min="14593" max="14593" width="39.625" customWidth="1" style="479"/>
    <col min="14594" max="14594" width="52.25" customWidth="1" style="479"/>
    <col min="14595" max="14848" width="9.0" style="479"/>
    <col min="14849" max="14849" width="39.625" customWidth="1" style="479"/>
    <col min="14850" max="14850" width="52.25" customWidth="1" style="479"/>
    <col min="14851" max="15104" width="9.0" style="479"/>
    <col min="15105" max="15105" width="39.625" customWidth="1" style="479"/>
    <col min="15106" max="15106" width="52.25" customWidth="1" style="479"/>
    <col min="15107" max="15360" width="9.0" style="479"/>
    <col min="15361" max="15361" width="39.625" customWidth="1" style="479"/>
    <col min="15362" max="15362" width="52.25" customWidth="1" style="479"/>
    <col min="15363" max="15616" width="9.0" style="479"/>
    <col min="15617" max="15617" width="39.625" customWidth="1" style="479"/>
    <col min="15618" max="15618" width="52.25" customWidth="1" style="479"/>
    <col min="15619" max="15872" width="9.0" style="479"/>
    <col min="15873" max="15873" width="39.625" customWidth="1" style="479"/>
    <col min="15874" max="15874" width="52.25" customWidth="1" style="479"/>
    <col min="15875" max="16128" width="9.0" style="479"/>
    <col min="16129" max="16129" width="39.625" customWidth="1" style="479"/>
    <col min="16130" max="16130" width="52.25" customWidth="1" style="479"/>
    <col min="16131" max="16384" width="9.0" style="479"/>
  </cols>
  <sheetData>
    <row s="660" customFormat="1" ht="21.75" customHeight="1" x14ac:dyDescent="0.15" r="1" spans="1:1">
      <c r="A1" s="660" t="s">
        <v>187</v>
      </c>
    </row>
    <row s="660" customFormat="1" ht="36.0" customHeight="1" x14ac:dyDescent="0.15" r="2" spans="1:2">
      <c r="A2" s="665" t="s">
        <v>188</v>
      </c>
      <c r="B2" s="665"/>
    </row>
    <row s="660" customFormat="1" ht="21.75" customHeight="1" x14ac:dyDescent="0.15" r="3" spans="1:2">
      <c r="A3" s="664"/>
      <c r="B3" s="663" t="s">
        <v>2</v>
      </c>
    </row>
    <row s="660" customFormat="1" ht="21.75" customHeight="1" x14ac:dyDescent="0.15" r="4" spans="1:2">
      <c r="A4" s="662" t="s">
        <v>135</v>
      </c>
      <c r="B4" s="662" t="s">
        <v>154</v>
      </c>
    </row>
    <row s="660" customFormat="1" ht="21.75" customHeight="1" x14ac:dyDescent="0.15" r="5" spans="1:2">
      <c r="A5" s="662" t="s">
        <v>138</v>
      </c>
      <c r="B5" s="662"/>
    </row>
    <row s="660" customFormat="1" ht="21.75" customHeight="1" x14ac:dyDescent="0.15" r="6" spans="1:2">
      <c r="A6" s="662" t="s">
        <v>139</v>
      </c>
      <c r="B6" s="662"/>
    </row>
    <row s="660" customFormat="1" ht="21.75" customHeight="1" x14ac:dyDescent="0.15" r="7" spans="1:2">
      <c r="A7" s="662" t="s">
        <v>140</v>
      </c>
      <c r="B7" s="662"/>
    </row>
    <row s="660" customFormat="1" ht="21.75" customHeight="1" x14ac:dyDescent="0.15" r="8" spans="1:2">
      <c r="A8" s="662" t="s">
        <v>141</v>
      </c>
      <c r="B8" s="662"/>
    </row>
    <row s="660" customFormat="1" ht="21.75" customHeight="1" x14ac:dyDescent="0.15" r="9" spans="1:2">
      <c r="A9" s="662" t="s">
        <v>142</v>
      </c>
      <c r="B9" s="662"/>
    </row>
    <row s="660" customFormat="1" ht="21.75" customHeight="1" x14ac:dyDescent="0.15" r="10" spans="1:2">
      <c r="A10" s="662" t="s">
        <v>143</v>
      </c>
      <c r="B10" s="662"/>
    </row>
    <row s="660" customFormat="1" ht="21.75" customHeight="1" x14ac:dyDescent="0.15" r="11" spans="1:2">
      <c r="A11" s="662" t="s">
        <v>144</v>
      </c>
      <c r="B11" s="662"/>
    </row>
    <row s="660" customFormat="1" ht="21.75" customHeight="1" x14ac:dyDescent="0.15" r="12" spans="1:2">
      <c r="A12" s="662" t="s">
        <v>145</v>
      </c>
      <c r="B12" s="661"/>
    </row>
    <row s="660" customFormat="1" ht="21.75" customHeight="1" x14ac:dyDescent="0.15" r="13" spans="1:2">
      <c r="A13" s="662" t="s">
        <v>146</v>
      </c>
      <c r="B13" s="661"/>
    </row>
    <row s="660" customFormat="1" ht="21.75" customHeight="1" x14ac:dyDescent="0.15" r="14" spans="1:2">
      <c r="A14" s="662" t="s">
        <v>147</v>
      </c>
      <c r="B14" s="661"/>
    </row>
    <row s="660" customFormat="1" ht="21.75" customHeight="1" x14ac:dyDescent="0.15" r="15" spans="1:2">
      <c r="A15" s="662" t="s">
        <v>148</v>
      </c>
      <c r="B15" s="661"/>
    </row>
    <row s="660" customFormat="1" ht="21.75" customHeight="1" x14ac:dyDescent="0.15" r="16" spans="1:2">
      <c r="A16" s="662" t="s">
        <v>149</v>
      </c>
      <c r="B16" s="661"/>
    </row>
    <row s="660" customFormat="1" ht="21.75" customHeight="1" x14ac:dyDescent="0.15" r="17" spans="1:2">
      <c r="A17" s="662" t="s">
        <v>35</v>
      </c>
      <c r="B17" s="661"/>
    </row>
    <row s="660" customFormat="1" ht="21.75" customHeight="1" x14ac:dyDescent="0.15" r="18" spans="1:1">
      <c r="A18" s="660" t="s">
        <v>189</v>
      </c>
    </row>
    <row s="660" customFormat="1" ht="21.75" customHeight="1" x14ac:dyDescent="0.15" r="19"/>
  </sheetData>
  <mergeCells count="1">
    <mergeCell ref="A2:B2"/>
  </mergeCells>
  <phoneticPr fontId="0" type="noConversion"/>
  <pageMargins left="0.7006944633844331" right="0.7006944633844331" top="0.7520833822685903" bottom="0.7520833822685903" header="0.29930554506346935" footer="0.29930554506346935"/>
  <pageSetup paperSize="9"/>
  <extLst>
    <ext uri="{2D9387EB-5337-4D45-933B-B4D357D02E09}">
      <gutter val="0.0" pos="0"/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F0"/>
    <outlinePr showOutlineSymbols="1"/>
  </sheetPr>
  <dimension ref="A1:WVJ10"/>
  <sheetViews>
    <sheetView zoomScaleNormal="100" topLeftCell="A1" workbookViewId="0">
      <selection activeCell="B38" activeCellId="0" sqref="B38"/>
    </sheetView>
  </sheetViews>
  <sheetFormatPr defaultRowHeight="13.5" defaultColWidth="9.0" x14ac:dyDescent="0.15"/>
  <cols>
    <col min="1" max="1" width="43.25" customWidth="1" style="479"/>
    <col min="2" max="2" width="43.75" customWidth="1" style="479"/>
    <col min="3" max="256" width="9.0" style="479"/>
    <col min="257" max="257" width="43.25" customWidth="1" style="479"/>
    <col min="258" max="258" width="43.75" customWidth="1" style="479"/>
    <col min="259" max="512" width="9.0" style="479"/>
    <col min="513" max="513" width="43.25" customWidth="1" style="479"/>
    <col min="514" max="514" width="43.75" customWidth="1" style="479"/>
    <col min="515" max="768" width="9.0" style="479"/>
    <col min="769" max="769" width="43.25" customWidth="1" style="479"/>
    <col min="770" max="770" width="43.75" customWidth="1" style="479"/>
    <col min="771" max="1024" width="9.0" style="479"/>
    <col min="1025" max="1025" width="43.25" customWidth="1" style="479"/>
    <col min="1026" max="1026" width="43.75" customWidth="1" style="479"/>
    <col min="1027" max="1280" width="9.0" style="479"/>
    <col min="1281" max="1281" width="43.25" customWidth="1" style="479"/>
    <col min="1282" max="1282" width="43.75" customWidth="1" style="479"/>
    <col min="1283" max="1536" width="9.0" style="479"/>
    <col min="1537" max="1537" width="43.25" customWidth="1" style="479"/>
    <col min="1538" max="1538" width="43.75" customWidth="1" style="479"/>
    <col min="1539" max="1792" width="9.0" style="479"/>
    <col min="1793" max="1793" width="43.25" customWidth="1" style="479"/>
    <col min="1794" max="1794" width="43.75" customWidth="1" style="479"/>
    <col min="1795" max="2048" width="9.0" style="479"/>
    <col min="2049" max="2049" width="43.25" customWidth="1" style="479"/>
    <col min="2050" max="2050" width="43.75" customWidth="1" style="479"/>
    <col min="2051" max="2304" width="9.0" style="479"/>
    <col min="2305" max="2305" width="43.25" customWidth="1" style="479"/>
    <col min="2306" max="2306" width="43.75" customWidth="1" style="479"/>
    <col min="2307" max="2560" width="9.0" style="479"/>
    <col min="2561" max="2561" width="43.25" customWidth="1" style="479"/>
    <col min="2562" max="2562" width="43.75" customWidth="1" style="479"/>
    <col min="2563" max="2816" width="9.0" style="479"/>
    <col min="2817" max="2817" width="43.25" customWidth="1" style="479"/>
    <col min="2818" max="2818" width="43.75" customWidth="1" style="479"/>
    <col min="2819" max="3072" width="9.0" style="479"/>
    <col min="3073" max="3073" width="43.25" customWidth="1" style="479"/>
    <col min="3074" max="3074" width="43.75" customWidth="1" style="479"/>
    <col min="3075" max="3328" width="9.0" style="479"/>
    <col min="3329" max="3329" width="43.25" customWidth="1" style="479"/>
    <col min="3330" max="3330" width="43.75" customWidth="1" style="479"/>
    <col min="3331" max="3584" width="9.0" style="479"/>
    <col min="3585" max="3585" width="43.25" customWidth="1" style="479"/>
    <col min="3586" max="3586" width="43.75" customWidth="1" style="479"/>
    <col min="3587" max="3840" width="9.0" style="479"/>
    <col min="3841" max="3841" width="43.25" customWidth="1" style="479"/>
    <col min="3842" max="3842" width="43.75" customWidth="1" style="479"/>
    <col min="3843" max="4096" width="9.0" style="479"/>
    <col min="4097" max="4097" width="43.25" customWidth="1" style="479"/>
    <col min="4098" max="4098" width="43.75" customWidth="1" style="479"/>
    <col min="4099" max="4352" width="9.0" style="479"/>
    <col min="4353" max="4353" width="43.25" customWidth="1" style="479"/>
    <col min="4354" max="4354" width="43.75" customWidth="1" style="479"/>
    <col min="4355" max="4608" width="9.0" style="479"/>
    <col min="4609" max="4609" width="43.25" customWidth="1" style="479"/>
    <col min="4610" max="4610" width="43.75" customWidth="1" style="479"/>
    <col min="4611" max="4864" width="9.0" style="479"/>
    <col min="4865" max="4865" width="43.25" customWidth="1" style="479"/>
    <col min="4866" max="4866" width="43.75" customWidth="1" style="479"/>
    <col min="4867" max="5120" width="9.0" style="479"/>
    <col min="5121" max="5121" width="43.25" customWidth="1" style="479"/>
    <col min="5122" max="5122" width="43.75" customWidth="1" style="479"/>
    <col min="5123" max="5376" width="9.0" style="479"/>
    <col min="5377" max="5377" width="43.25" customWidth="1" style="479"/>
    <col min="5378" max="5378" width="43.75" customWidth="1" style="479"/>
    <col min="5379" max="5632" width="9.0" style="479"/>
    <col min="5633" max="5633" width="43.25" customWidth="1" style="479"/>
    <col min="5634" max="5634" width="43.75" customWidth="1" style="479"/>
    <col min="5635" max="5888" width="9.0" style="479"/>
    <col min="5889" max="5889" width="43.25" customWidth="1" style="479"/>
    <col min="5890" max="5890" width="43.75" customWidth="1" style="479"/>
    <col min="5891" max="6144" width="9.0" style="479"/>
    <col min="6145" max="6145" width="43.25" customWidth="1" style="479"/>
    <col min="6146" max="6146" width="43.75" customWidth="1" style="479"/>
    <col min="6147" max="6400" width="9.0" style="479"/>
    <col min="6401" max="6401" width="43.25" customWidth="1" style="479"/>
    <col min="6402" max="6402" width="43.75" customWidth="1" style="479"/>
    <col min="6403" max="6656" width="9.0" style="479"/>
    <col min="6657" max="6657" width="43.25" customWidth="1" style="479"/>
    <col min="6658" max="6658" width="43.75" customWidth="1" style="479"/>
    <col min="6659" max="6912" width="9.0" style="479"/>
    <col min="6913" max="6913" width="43.25" customWidth="1" style="479"/>
    <col min="6914" max="6914" width="43.75" customWidth="1" style="479"/>
    <col min="6915" max="7168" width="9.0" style="479"/>
    <col min="7169" max="7169" width="43.25" customWidth="1" style="479"/>
    <col min="7170" max="7170" width="43.75" customWidth="1" style="479"/>
    <col min="7171" max="7424" width="9.0" style="479"/>
    <col min="7425" max="7425" width="43.25" customWidth="1" style="479"/>
    <col min="7426" max="7426" width="43.75" customWidth="1" style="479"/>
    <col min="7427" max="7680" width="9.0" style="479"/>
    <col min="7681" max="7681" width="43.25" customWidth="1" style="479"/>
    <col min="7682" max="7682" width="43.75" customWidth="1" style="479"/>
    <col min="7683" max="7936" width="9.0" style="479"/>
    <col min="7937" max="7937" width="43.25" customWidth="1" style="479"/>
    <col min="7938" max="7938" width="43.75" customWidth="1" style="479"/>
    <col min="7939" max="8192" width="9.0" style="479"/>
    <col min="8193" max="8193" width="43.25" customWidth="1" style="479"/>
    <col min="8194" max="8194" width="43.75" customWidth="1" style="479"/>
    <col min="8195" max="8448" width="9.0" style="479"/>
    <col min="8449" max="8449" width="43.25" customWidth="1" style="479"/>
    <col min="8450" max="8450" width="43.75" customWidth="1" style="479"/>
    <col min="8451" max="8704" width="9.0" style="479"/>
    <col min="8705" max="8705" width="43.25" customWidth="1" style="479"/>
    <col min="8706" max="8706" width="43.75" customWidth="1" style="479"/>
    <col min="8707" max="8960" width="9.0" style="479"/>
    <col min="8961" max="8961" width="43.25" customWidth="1" style="479"/>
    <col min="8962" max="8962" width="43.75" customWidth="1" style="479"/>
    <col min="8963" max="9216" width="9.0" style="479"/>
    <col min="9217" max="9217" width="43.25" customWidth="1" style="479"/>
    <col min="9218" max="9218" width="43.75" customWidth="1" style="479"/>
    <col min="9219" max="9472" width="9.0" style="479"/>
    <col min="9473" max="9473" width="43.25" customWidth="1" style="479"/>
    <col min="9474" max="9474" width="43.75" customWidth="1" style="479"/>
    <col min="9475" max="9728" width="9.0" style="479"/>
    <col min="9729" max="9729" width="43.25" customWidth="1" style="479"/>
    <col min="9730" max="9730" width="43.75" customWidth="1" style="479"/>
    <col min="9731" max="9984" width="9.0" style="479"/>
    <col min="9985" max="9985" width="43.25" customWidth="1" style="479"/>
    <col min="9986" max="9986" width="43.75" customWidth="1" style="479"/>
    <col min="9987" max="10240" width="9.0" style="479"/>
    <col min="10241" max="10241" width="43.25" customWidth="1" style="479"/>
    <col min="10242" max="10242" width="43.75" customWidth="1" style="479"/>
    <col min="10243" max="10496" width="9.0" style="479"/>
    <col min="10497" max="10497" width="43.25" customWidth="1" style="479"/>
    <col min="10498" max="10498" width="43.75" customWidth="1" style="479"/>
    <col min="10499" max="10752" width="9.0" style="479"/>
    <col min="10753" max="10753" width="43.25" customWidth="1" style="479"/>
    <col min="10754" max="10754" width="43.75" customWidth="1" style="479"/>
    <col min="10755" max="11008" width="9.0" style="479"/>
    <col min="11009" max="11009" width="43.25" customWidth="1" style="479"/>
    <col min="11010" max="11010" width="43.75" customWidth="1" style="479"/>
    <col min="11011" max="11264" width="9.0" style="479"/>
    <col min="11265" max="11265" width="43.25" customWidth="1" style="479"/>
    <col min="11266" max="11266" width="43.75" customWidth="1" style="479"/>
    <col min="11267" max="11520" width="9.0" style="479"/>
    <col min="11521" max="11521" width="43.25" customWidth="1" style="479"/>
    <col min="11522" max="11522" width="43.75" customWidth="1" style="479"/>
    <col min="11523" max="11776" width="9.0" style="479"/>
    <col min="11777" max="11777" width="43.25" customWidth="1" style="479"/>
    <col min="11778" max="11778" width="43.75" customWidth="1" style="479"/>
    <col min="11779" max="12032" width="9.0" style="479"/>
    <col min="12033" max="12033" width="43.25" customWidth="1" style="479"/>
    <col min="12034" max="12034" width="43.75" customWidth="1" style="479"/>
    <col min="12035" max="12288" width="9.0" style="479"/>
    <col min="12289" max="12289" width="43.25" customWidth="1" style="479"/>
    <col min="12290" max="12290" width="43.75" customWidth="1" style="479"/>
    <col min="12291" max="12544" width="9.0" style="479"/>
    <col min="12545" max="12545" width="43.25" customWidth="1" style="479"/>
    <col min="12546" max="12546" width="43.75" customWidth="1" style="479"/>
    <col min="12547" max="12800" width="9.0" style="479"/>
    <col min="12801" max="12801" width="43.25" customWidth="1" style="479"/>
    <col min="12802" max="12802" width="43.75" customWidth="1" style="479"/>
    <col min="12803" max="13056" width="9.0" style="479"/>
    <col min="13057" max="13057" width="43.25" customWidth="1" style="479"/>
    <col min="13058" max="13058" width="43.75" customWidth="1" style="479"/>
    <col min="13059" max="13312" width="9.0" style="479"/>
    <col min="13313" max="13313" width="43.25" customWidth="1" style="479"/>
    <col min="13314" max="13314" width="43.75" customWidth="1" style="479"/>
    <col min="13315" max="13568" width="9.0" style="479"/>
    <col min="13569" max="13569" width="43.25" customWidth="1" style="479"/>
    <col min="13570" max="13570" width="43.75" customWidth="1" style="479"/>
    <col min="13571" max="13824" width="9.0" style="479"/>
    <col min="13825" max="13825" width="43.25" customWidth="1" style="479"/>
    <col min="13826" max="13826" width="43.75" customWidth="1" style="479"/>
    <col min="13827" max="14080" width="9.0" style="479"/>
    <col min="14081" max="14081" width="43.25" customWidth="1" style="479"/>
    <col min="14082" max="14082" width="43.75" customWidth="1" style="479"/>
    <col min="14083" max="14336" width="9.0" style="479"/>
    <col min="14337" max="14337" width="43.25" customWidth="1" style="479"/>
    <col min="14338" max="14338" width="43.75" customWidth="1" style="479"/>
    <col min="14339" max="14592" width="9.0" style="479"/>
    <col min="14593" max="14593" width="43.25" customWidth="1" style="479"/>
    <col min="14594" max="14594" width="43.75" customWidth="1" style="479"/>
    <col min="14595" max="14848" width="9.0" style="479"/>
    <col min="14849" max="14849" width="43.25" customWidth="1" style="479"/>
    <col min="14850" max="14850" width="43.75" customWidth="1" style="479"/>
    <col min="14851" max="15104" width="9.0" style="479"/>
    <col min="15105" max="15105" width="43.25" customWidth="1" style="479"/>
    <col min="15106" max="15106" width="43.75" customWidth="1" style="479"/>
    <col min="15107" max="15360" width="9.0" style="479"/>
    <col min="15361" max="15361" width="43.25" customWidth="1" style="479"/>
    <col min="15362" max="15362" width="43.75" customWidth="1" style="479"/>
    <col min="15363" max="15616" width="9.0" style="479"/>
    <col min="15617" max="15617" width="43.25" customWidth="1" style="479"/>
    <col min="15618" max="15618" width="43.75" customWidth="1" style="479"/>
    <col min="15619" max="15872" width="9.0" style="479"/>
    <col min="15873" max="15873" width="43.25" customWidth="1" style="479"/>
    <col min="15874" max="15874" width="43.75" customWidth="1" style="479"/>
    <col min="15875" max="16128" width="9.0" style="479"/>
    <col min="16129" max="16129" width="43.25" customWidth="1" style="479"/>
    <col min="16130" max="16130" width="43.75" customWidth="1" style="479"/>
    <col min="16131" max="16384" width="9.0" style="479"/>
  </cols>
  <sheetData>
    <row ht="21.75" customHeight="1" x14ac:dyDescent="0.15" r="1" spans="1:3">
      <c r="A1" s="660" t="s">
        <v>190</v>
      </c>
      <c r="B1" s="660"/>
      <c r="C1" s="660"/>
    </row>
    <row ht="36.0" customHeight="1" x14ac:dyDescent="0.15" r="2" spans="1:3">
      <c r="A2" s="665" t="s">
        <v>191</v>
      </c>
      <c r="B2" s="665"/>
      <c r="C2" s="660"/>
    </row>
    <row ht="21.75" customHeight="1" x14ac:dyDescent="0.15" r="3" spans="1:3">
      <c r="A3" s="664"/>
      <c r="B3" s="663" t="s">
        <v>2</v>
      </c>
      <c r="C3" s="660"/>
    </row>
    <row ht="21.75" customHeight="1" x14ac:dyDescent="0.15" r="4" spans="1:3">
      <c r="A4" s="662" t="s">
        <v>153</v>
      </c>
      <c r="B4" s="662" t="s">
        <v>154</v>
      </c>
      <c r="C4" s="660"/>
    </row>
    <row ht="21.75" customHeight="1" x14ac:dyDescent="0.15" r="5" spans="1:3">
      <c r="A5" s="661"/>
      <c r="B5" s="661"/>
      <c r="C5" s="660"/>
    </row>
    <row ht="21.75" customHeight="1" x14ac:dyDescent="0.15" r="6" spans="1:3">
      <c r="A6" s="661"/>
      <c r="B6" s="661"/>
      <c r="C6" s="660"/>
    </row>
    <row ht="21.75" customHeight="1" x14ac:dyDescent="0.15" r="7" spans="1:3">
      <c r="A7" s="661"/>
      <c r="B7" s="661"/>
      <c r="C7" s="660"/>
    </row>
    <row ht="21.75" customHeight="1" x14ac:dyDescent="0.15" r="8" spans="1:3">
      <c r="A8" s="661"/>
      <c r="B8" s="661"/>
      <c r="C8" s="660"/>
    </row>
    <row ht="21.75" customHeight="1" x14ac:dyDescent="0.15" r="9" spans="1:3">
      <c r="A9" s="662" t="s">
        <v>35</v>
      </c>
      <c r="B9" s="661"/>
      <c r="C9" s="660"/>
    </row>
    <row ht="21.75" customHeight="1" x14ac:dyDescent="0.15" r="10" spans="1:3">
      <c r="A10" s="660" t="s">
        <v>189</v>
      </c>
      <c r="B10" s="660"/>
      <c r="C10" s="660"/>
    </row>
  </sheetData>
  <mergeCells count="1">
    <mergeCell ref="A2:B2"/>
  </mergeCells>
  <phoneticPr fontId="0" type="noConversion"/>
  <pageMargins left="0.7006944633844331" right="0.7006944633844331" top="0.7520833822685903" bottom="0.7520833822685903" header="0.29930554506346935" footer="0.29930554506346935"/>
  <pageSetup paperSize="9"/>
  <extLst>
    <ext uri="{2D9387EB-5337-4D45-933B-B4D357D02E09}">
      <gutter val="0.0" pos="0"/>
    </ext>
  </extLst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E46D0A"/>
    <outlinePr showOutlineSymbols="1"/>
  </sheetPr>
  <dimension ref="A1:WVJ11"/>
  <sheetViews>
    <sheetView zoomScaleNormal="100" topLeftCell="A1" workbookViewId="0">
      <selection activeCell="J37" activeCellId="0" sqref="J37"/>
    </sheetView>
  </sheetViews>
  <sheetFormatPr defaultRowHeight="13.5" defaultColWidth="9.0" x14ac:dyDescent="0.15"/>
  <cols>
    <col min="1" max="1" width="44.75" customWidth="1" style="479"/>
    <col min="2" max="2" width="45.375" customWidth="1" style="479"/>
    <col min="3" max="256" width="9.0" style="479"/>
    <col min="257" max="257" width="44.75" customWidth="1" style="479"/>
    <col min="258" max="258" width="45.375" customWidth="1" style="479"/>
    <col min="259" max="512" width="9.0" style="479"/>
    <col min="513" max="513" width="44.75" customWidth="1" style="479"/>
    <col min="514" max="514" width="45.375" customWidth="1" style="479"/>
    <col min="515" max="768" width="9.0" style="479"/>
    <col min="769" max="769" width="44.75" customWidth="1" style="479"/>
    <col min="770" max="770" width="45.375" customWidth="1" style="479"/>
    <col min="771" max="1024" width="9.0" style="479"/>
    <col min="1025" max="1025" width="44.75" customWidth="1" style="479"/>
    <col min="1026" max="1026" width="45.375" customWidth="1" style="479"/>
    <col min="1027" max="1280" width="9.0" style="479"/>
    <col min="1281" max="1281" width="44.75" customWidth="1" style="479"/>
    <col min="1282" max="1282" width="45.375" customWidth="1" style="479"/>
    <col min="1283" max="1536" width="9.0" style="479"/>
    <col min="1537" max="1537" width="44.75" customWidth="1" style="479"/>
    <col min="1538" max="1538" width="45.375" customWidth="1" style="479"/>
    <col min="1539" max="1792" width="9.0" style="479"/>
    <col min="1793" max="1793" width="44.75" customWidth="1" style="479"/>
    <col min="1794" max="1794" width="45.375" customWidth="1" style="479"/>
    <col min="1795" max="2048" width="9.0" style="479"/>
    <col min="2049" max="2049" width="44.75" customWidth="1" style="479"/>
    <col min="2050" max="2050" width="45.375" customWidth="1" style="479"/>
    <col min="2051" max="2304" width="9.0" style="479"/>
    <col min="2305" max="2305" width="44.75" customWidth="1" style="479"/>
    <col min="2306" max="2306" width="45.375" customWidth="1" style="479"/>
    <col min="2307" max="2560" width="9.0" style="479"/>
    <col min="2561" max="2561" width="44.75" customWidth="1" style="479"/>
    <col min="2562" max="2562" width="45.375" customWidth="1" style="479"/>
    <col min="2563" max="2816" width="9.0" style="479"/>
    <col min="2817" max="2817" width="44.75" customWidth="1" style="479"/>
    <col min="2818" max="2818" width="45.375" customWidth="1" style="479"/>
    <col min="2819" max="3072" width="9.0" style="479"/>
    <col min="3073" max="3073" width="44.75" customWidth="1" style="479"/>
    <col min="3074" max="3074" width="45.375" customWidth="1" style="479"/>
    <col min="3075" max="3328" width="9.0" style="479"/>
    <col min="3329" max="3329" width="44.75" customWidth="1" style="479"/>
    <col min="3330" max="3330" width="45.375" customWidth="1" style="479"/>
    <col min="3331" max="3584" width="9.0" style="479"/>
    <col min="3585" max="3585" width="44.75" customWidth="1" style="479"/>
    <col min="3586" max="3586" width="45.375" customWidth="1" style="479"/>
    <col min="3587" max="3840" width="9.0" style="479"/>
    <col min="3841" max="3841" width="44.75" customWidth="1" style="479"/>
    <col min="3842" max="3842" width="45.375" customWidth="1" style="479"/>
    <col min="3843" max="4096" width="9.0" style="479"/>
    <col min="4097" max="4097" width="44.75" customWidth="1" style="479"/>
    <col min="4098" max="4098" width="45.375" customWidth="1" style="479"/>
    <col min="4099" max="4352" width="9.0" style="479"/>
    <col min="4353" max="4353" width="44.75" customWidth="1" style="479"/>
    <col min="4354" max="4354" width="45.375" customWidth="1" style="479"/>
    <col min="4355" max="4608" width="9.0" style="479"/>
    <col min="4609" max="4609" width="44.75" customWidth="1" style="479"/>
    <col min="4610" max="4610" width="45.375" customWidth="1" style="479"/>
    <col min="4611" max="4864" width="9.0" style="479"/>
    <col min="4865" max="4865" width="44.75" customWidth="1" style="479"/>
    <col min="4866" max="4866" width="45.375" customWidth="1" style="479"/>
    <col min="4867" max="5120" width="9.0" style="479"/>
    <col min="5121" max="5121" width="44.75" customWidth="1" style="479"/>
    <col min="5122" max="5122" width="45.375" customWidth="1" style="479"/>
    <col min="5123" max="5376" width="9.0" style="479"/>
    <col min="5377" max="5377" width="44.75" customWidth="1" style="479"/>
    <col min="5378" max="5378" width="45.375" customWidth="1" style="479"/>
    <col min="5379" max="5632" width="9.0" style="479"/>
    <col min="5633" max="5633" width="44.75" customWidth="1" style="479"/>
    <col min="5634" max="5634" width="45.375" customWidth="1" style="479"/>
    <col min="5635" max="5888" width="9.0" style="479"/>
    <col min="5889" max="5889" width="44.75" customWidth="1" style="479"/>
    <col min="5890" max="5890" width="45.375" customWidth="1" style="479"/>
    <col min="5891" max="6144" width="9.0" style="479"/>
    <col min="6145" max="6145" width="44.75" customWidth="1" style="479"/>
    <col min="6146" max="6146" width="45.375" customWidth="1" style="479"/>
    <col min="6147" max="6400" width="9.0" style="479"/>
    <col min="6401" max="6401" width="44.75" customWidth="1" style="479"/>
    <col min="6402" max="6402" width="45.375" customWidth="1" style="479"/>
    <col min="6403" max="6656" width="9.0" style="479"/>
    <col min="6657" max="6657" width="44.75" customWidth="1" style="479"/>
    <col min="6658" max="6658" width="45.375" customWidth="1" style="479"/>
    <col min="6659" max="6912" width="9.0" style="479"/>
    <col min="6913" max="6913" width="44.75" customWidth="1" style="479"/>
    <col min="6914" max="6914" width="45.375" customWidth="1" style="479"/>
    <col min="6915" max="7168" width="9.0" style="479"/>
    <col min="7169" max="7169" width="44.75" customWidth="1" style="479"/>
    <col min="7170" max="7170" width="45.375" customWidth="1" style="479"/>
    <col min="7171" max="7424" width="9.0" style="479"/>
    <col min="7425" max="7425" width="44.75" customWidth="1" style="479"/>
    <col min="7426" max="7426" width="45.375" customWidth="1" style="479"/>
    <col min="7427" max="7680" width="9.0" style="479"/>
    <col min="7681" max="7681" width="44.75" customWidth="1" style="479"/>
    <col min="7682" max="7682" width="45.375" customWidth="1" style="479"/>
    <col min="7683" max="7936" width="9.0" style="479"/>
    <col min="7937" max="7937" width="44.75" customWidth="1" style="479"/>
    <col min="7938" max="7938" width="45.375" customWidth="1" style="479"/>
    <col min="7939" max="8192" width="9.0" style="479"/>
    <col min="8193" max="8193" width="44.75" customWidth="1" style="479"/>
    <col min="8194" max="8194" width="45.375" customWidth="1" style="479"/>
    <col min="8195" max="8448" width="9.0" style="479"/>
    <col min="8449" max="8449" width="44.75" customWidth="1" style="479"/>
    <col min="8450" max="8450" width="45.375" customWidth="1" style="479"/>
    <col min="8451" max="8704" width="9.0" style="479"/>
    <col min="8705" max="8705" width="44.75" customWidth="1" style="479"/>
    <col min="8706" max="8706" width="45.375" customWidth="1" style="479"/>
    <col min="8707" max="8960" width="9.0" style="479"/>
    <col min="8961" max="8961" width="44.75" customWidth="1" style="479"/>
    <col min="8962" max="8962" width="45.375" customWidth="1" style="479"/>
    <col min="8963" max="9216" width="9.0" style="479"/>
    <col min="9217" max="9217" width="44.75" customWidth="1" style="479"/>
    <col min="9218" max="9218" width="45.375" customWidth="1" style="479"/>
    <col min="9219" max="9472" width="9.0" style="479"/>
    <col min="9473" max="9473" width="44.75" customWidth="1" style="479"/>
    <col min="9474" max="9474" width="45.375" customWidth="1" style="479"/>
    <col min="9475" max="9728" width="9.0" style="479"/>
    <col min="9729" max="9729" width="44.75" customWidth="1" style="479"/>
    <col min="9730" max="9730" width="45.375" customWidth="1" style="479"/>
    <col min="9731" max="9984" width="9.0" style="479"/>
    <col min="9985" max="9985" width="44.75" customWidth="1" style="479"/>
    <col min="9986" max="9986" width="45.375" customWidth="1" style="479"/>
    <col min="9987" max="10240" width="9.0" style="479"/>
    <col min="10241" max="10241" width="44.75" customWidth="1" style="479"/>
    <col min="10242" max="10242" width="45.375" customWidth="1" style="479"/>
    <col min="10243" max="10496" width="9.0" style="479"/>
    <col min="10497" max="10497" width="44.75" customWidth="1" style="479"/>
    <col min="10498" max="10498" width="45.375" customWidth="1" style="479"/>
    <col min="10499" max="10752" width="9.0" style="479"/>
    <col min="10753" max="10753" width="44.75" customWidth="1" style="479"/>
    <col min="10754" max="10754" width="45.375" customWidth="1" style="479"/>
    <col min="10755" max="11008" width="9.0" style="479"/>
    <col min="11009" max="11009" width="44.75" customWidth="1" style="479"/>
    <col min="11010" max="11010" width="45.375" customWidth="1" style="479"/>
    <col min="11011" max="11264" width="9.0" style="479"/>
    <col min="11265" max="11265" width="44.75" customWidth="1" style="479"/>
    <col min="11266" max="11266" width="45.375" customWidth="1" style="479"/>
    <col min="11267" max="11520" width="9.0" style="479"/>
    <col min="11521" max="11521" width="44.75" customWidth="1" style="479"/>
    <col min="11522" max="11522" width="45.375" customWidth="1" style="479"/>
    <col min="11523" max="11776" width="9.0" style="479"/>
    <col min="11777" max="11777" width="44.75" customWidth="1" style="479"/>
    <col min="11778" max="11778" width="45.375" customWidth="1" style="479"/>
    <col min="11779" max="12032" width="9.0" style="479"/>
    <col min="12033" max="12033" width="44.75" customWidth="1" style="479"/>
    <col min="12034" max="12034" width="45.375" customWidth="1" style="479"/>
    <col min="12035" max="12288" width="9.0" style="479"/>
    <col min="12289" max="12289" width="44.75" customWidth="1" style="479"/>
    <col min="12290" max="12290" width="45.375" customWidth="1" style="479"/>
    <col min="12291" max="12544" width="9.0" style="479"/>
    <col min="12545" max="12545" width="44.75" customWidth="1" style="479"/>
    <col min="12546" max="12546" width="45.375" customWidth="1" style="479"/>
    <col min="12547" max="12800" width="9.0" style="479"/>
    <col min="12801" max="12801" width="44.75" customWidth="1" style="479"/>
    <col min="12802" max="12802" width="45.375" customWidth="1" style="479"/>
    <col min="12803" max="13056" width="9.0" style="479"/>
    <col min="13057" max="13057" width="44.75" customWidth="1" style="479"/>
    <col min="13058" max="13058" width="45.375" customWidth="1" style="479"/>
    <col min="13059" max="13312" width="9.0" style="479"/>
    <col min="13313" max="13313" width="44.75" customWidth="1" style="479"/>
    <col min="13314" max="13314" width="45.375" customWidth="1" style="479"/>
    <col min="13315" max="13568" width="9.0" style="479"/>
    <col min="13569" max="13569" width="44.75" customWidth="1" style="479"/>
    <col min="13570" max="13570" width="45.375" customWidth="1" style="479"/>
    <col min="13571" max="13824" width="9.0" style="479"/>
    <col min="13825" max="13825" width="44.75" customWidth="1" style="479"/>
    <col min="13826" max="13826" width="45.375" customWidth="1" style="479"/>
    <col min="13827" max="14080" width="9.0" style="479"/>
    <col min="14081" max="14081" width="44.75" customWidth="1" style="479"/>
    <col min="14082" max="14082" width="45.375" customWidth="1" style="479"/>
    <col min="14083" max="14336" width="9.0" style="479"/>
    <col min="14337" max="14337" width="44.75" customWidth="1" style="479"/>
    <col min="14338" max="14338" width="45.375" customWidth="1" style="479"/>
    <col min="14339" max="14592" width="9.0" style="479"/>
    <col min="14593" max="14593" width="44.75" customWidth="1" style="479"/>
    <col min="14594" max="14594" width="45.375" customWidth="1" style="479"/>
    <col min="14595" max="14848" width="9.0" style="479"/>
    <col min="14849" max="14849" width="44.75" customWidth="1" style="479"/>
    <col min="14850" max="14850" width="45.375" customWidth="1" style="479"/>
    <col min="14851" max="15104" width="9.0" style="479"/>
    <col min="15105" max="15105" width="44.75" customWidth="1" style="479"/>
    <col min="15106" max="15106" width="45.375" customWidth="1" style="479"/>
    <col min="15107" max="15360" width="9.0" style="479"/>
    <col min="15361" max="15361" width="44.75" customWidth="1" style="479"/>
    <col min="15362" max="15362" width="45.375" customWidth="1" style="479"/>
    <col min="15363" max="15616" width="9.0" style="479"/>
    <col min="15617" max="15617" width="44.75" customWidth="1" style="479"/>
    <col min="15618" max="15618" width="45.375" customWidth="1" style="479"/>
    <col min="15619" max="15872" width="9.0" style="479"/>
    <col min="15873" max="15873" width="44.75" customWidth="1" style="479"/>
    <col min="15874" max="15874" width="45.375" customWidth="1" style="479"/>
    <col min="15875" max="16128" width="9.0" style="479"/>
    <col min="16129" max="16129" width="44.75" customWidth="1" style="479"/>
    <col min="16130" max="16130" width="45.375" customWidth="1" style="479"/>
    <col min="16131" max="16384" width="9.0" style="479"/>
  </cols>
  <sheetData>
    <row x14ac:dyDescent="0.15" r="1" spans="1:1">
      <c r="A1" s="671" t="s">
        <v>210</v>
      </c>
    </row>
    <row ht="38.25" customHeight="1" x14ac:dyDescent="0.15" r="2" spans="1:2">
      <c r="A2" s="670" t="s">
        <v>211</v>
      </c>
      <c r="B2" s="670"/>
    </row>
    <row ht="21.75" customHeight="1" x14ac:dyDescent="0.15" r="3" spans="1:2">
      <c r="A3" s="669"/>
      <c r="B3" s="668" t="s">
        <v>2</v>
      </c>
    </row>
    <row ht="21.75" customHeight="1" x14ac:dyDescent="0.15" r="4" spans="1:2">
      <c r="A4" s="649" t="s">
        <v>3</v>
      </c>
      <c r="B4" s="649" t="s">
        <v>129</v>
      </c>
    </row>
    <row ht="21.75" customHeight="1" x14ac:dyDescent="0.15" r="5" spans="1:2">
      <c r="A5" s="667"/>
      <c r="B5" s="667"/>
    </row>
    <row ht="21.75" customHeight="1" x14ac:dyDescent="0.15" r="6" spans="1:2">
      <c r="A6" s="667"/>
      <c r="B6" s="667"/>
    </row>
    <row ht="21.75" customHeight="1" x14ac:dyDescent="0.15" r="7" spans="1:2">
      <c r="A7" s="667"/>
      <c r="B7" s="667"/>
    </row>
    <row ht="21.75" customHeight="1" x14ac:dyDescent="0.15" r="8" spans="1:2">
      <c r="A8" s="667"/>
      <c r="B8" s="667"/>
    </row>
    <row ht="21.75" customHeight="1" x14ac:dyDescent="0.15" r="9" spans="1:2">
      <c r="A9" s="667"/>
      <c r="B9" s="667"/>
    </row>
    <row ht="21.75" customHeight="1" x14ac:dyDescent="0.15" r="10" spans="1:2">
      <c r="A10" s="649" t="s">
        <v>35</v>
      </c>
      <c r="B10" s="667"/>
    </row>
    <row ht="14.25" x14ac:dyDescent="0.15" r="11" spans="1:1">
      <c r="A11" s="666" t="s">
        <v>130</v>
      </c>
    </row>
  </sheetData>
  <mergeCells count="1">
    <mergeCell ref="A2:B2"/>
  </mergeCells>
  <phoneticPr fontId="0" type="noConversion"/>
  <pageMargins left="0.7006944633844331" right="0.7006944633844331" top="0.7520833822685903" bottom="0.7520833822685903" header="0.29930554506346935" footer="0.29930554506346935"/>
  <pageSetup paperSize="9"/>
  <extLst>
    <ext uri="{2D9387EB-5337-4D45-933B-B4D357D02E09}">
      <gutter val="0.0" pos="0"/>
    </ext>
  </extLst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E46D0A"/>
    <outlinePr showOutlineSymbols="1"/>
  </sheetPr>
  <dimension ref="A1:WVJ18"/>
  <sheetViews>
    <sheetView zoomScaleNormal="100" topLeftCell="A1" workbookViewId="0">
      <selection activeCell="B24" activeCellId="0" sqref="B24"/>
    </sheetView>
  </sheetViews>
  <sheetFormatPr defaultRowHeight="13.5" defaultColWidth="9.0" x14ac:dyDescent="0.15"/>
  <cols>
    <col min="1" max="1" width="43.5" customWidth="1" style="479"/>
    <col min="2" max="2" width="48.75" customWidth="1" style="479"/>
    <col min="3" max="256" width="9.0" style="479"/>
    <col min="257" max="257" width="43.5" customWidth="1" style="479"/>
    <col min="258" max="258" width="48.75" customWidth="1" style="479"/>
    <col min="259" max="512" width="9.0" style="479"/>
    <col min="513" max="513" width="43.5" customWidth="1" style="479"/>
    <col min="514" max="514" width="48.75" customWidth="1" style="479"/>
    <col min="515" max="768" width="9.0" style="479"/>
    <col min="769" max="769" width="43.5" customWidth="1" style="479"/>
    <col min="770" max="770" width="48.75" customWidth="1" style="479"/>
    <col min="771" max="1024" width="9.0" style="479"/>
    <col min="1025" max="1025" width="43.5" customWidth="1" style="479"/>
    <col min="1026" max="1026" width="48.75" customWidth="1" style="479"/>
    <col min="1027" max="1280" width="9.0" style="479"/>
    <col min="1281" max="1281" width="43.5" customWidth="1" style="479"/>
    <col min="1282" max="1282" width="48.75" customWidth="1" style="479"/>
    <col min="1283" max="1536" width="9.0" style="479"/>
    <col min="1537" max="1537" width="43.5" customWidth="1" style="479"/>
    <col min="1538" max="1538" width="48.75" customWidth="1" style="479"/>
    <col min="1539" max="1792" width="9.0" style="479"/>
    <col min="1793" max="1793" width="43.5" customWidth="1" style="479"/>
    <col min="1794" max="1794" width="48.75" customWidth="1" style="479"/>
    <col min="1795" max="2048" width="9.0" style="479"/>
    <col min="2049" max="2049" width="43.5" customWidth="1" style="479"/>
    <col min="2050" max="2050" width="48.75" customWidth="1" style="479"/>
    <col min="2051" max="2304" width="9.0" style="479"/>
    <col min="2305" max="2305" width="43.5" customWidth="1" style="479"/>
    <col min="2306" max="2306" width="48.75" customWidth="1" style="479"/>
    <col min="2307" max="2560" width="9.0" style="479"/>
    <col min="2561" max="2561" width="43.5" customWidth="1" style="479"/>
    <col min="2562" max="2562" width="48.75" customWidth="1" style="479"/>
    <col min="2563" max="2816" width="9.0" style="479"/>
    <col min="2817" max="2817" width="43.5" customWidth="1" style="479"/>
    <col min="2818" max="2818" width="48.75" customWidth="1" style="479"/>
    <col min="2819" max="3072" width="9.0" style="479"/>
    <col min="3073" max="3073" width="43.5" customWidth="1" style="479"/>
    <col min="3074" max="3074" width="48.75" customWidth="1" style="479"/>
    <col min="3075" max="3328" width="9.0" style="479"/>
    <col min="3329" max="3329" width="43.5" customWidth="1" style="479"/>
    <col min="3330" max="3330" width="48.75" customWidth="1" style="479"/>
    <col min="3331" max="3584" width="9.0" style="479"/>
    <col min="3585" max="3585" width="43.5" customWidth="1" style="479"/>
    <col min="3586" max="3586" width="48.75" customWidth="1" style="479"/>
    <col min="3587" max="3840" width="9.0" style="479"/>
    <col min="3841" max="3841" width="43.5" customWidth="1" style="479"/>
    <col min="3842" max="3842" width="48.75" customWidth="1" style="479"/>
    <col min="3843" max="4096" width="9.0" style="479"/>
    <col min="4097" max="4097" width="43.5" customWidth="1" style="479"/>
    <col min="4098" max="4098" width="48.75" customWidth="1" style="479"/>
    <col min="4099" max="4352" width="9.0" style="479"/>
    <col min="4353" max="4353" width="43.5" customWidth="1" style="479"/>
    <col min="4354" max="4354" width="48.75" customWidth="1" style="479"/>
    <col min="4355" max="4608" width="9.0" style="479"/>
    <col min="4609" max="4609" width="43.5" customWidth="1" style="479"/>
    <col min="4610" max="4610" width="48.75" customWidth="1" style="479"/>
    <col min="4611" max="4864" width="9.0" style="479"/>
    <col min="4865" max="4865" width="43.5" customWidth="1" style="479"/>
    <col min="4866" max="4866" width="48.75" customWidth="1" style="479"/>
    <col min="4867" max="5120" width="9.0" style="479"/>
    <col min="5121" max="5121" width="43.5" customWidth="1" style="479"/>
    <col min="5122" max="5122" width="48.75" customWidth="1" style="479"/>
    <col min="5123" max="5376" width="9.0" style="479"/>
    <col min="5377" max="5377" width="43.5" customWidth="1" style="479"/>
    <col min="5378" max="5378" width="48.75" customWidth="1" style="479"/>
    <col min="5379" max="5632" width="9.0" style="479"/>
    <col min="5633" max="5633" width="43.5" customWidth="1" style="479"/>
    <col min="5634" max="5634" width="48.75" customWidth="1" style="479"/>
    <col min="5635" max="5888" width="9.0" style="479"/>
    <col min="5889" max="5889" width="43.5" customWidth="1" style="479"/>
    <col min="5890" max="5890" width="48.75" customWidth="1" style="479"/>
    <col min="5891" max="6144" width="9.0" style="479"/>
    <col min="6145" max="6145" width="43.5" customWidth="1" style="479"/>
    <col min="6146" max="6146" width="48.75" customWidth="1" style="479"/>
    <col min="6147" max="6400" width="9.0" style="479"/>
    <col min="6401" max="6401" width="43.5" customWidth="1" style="479"/>
    <col min="6402" max="6402" width="48.75" customWidth="1" style="479"/>
    <col min="6403" max="6656" width="9.0" style="479"/>
    <col min="6657" max="6657" width="43.5" customWidth="1" style="479"/>
    <col min="6658" max="6658" width="48.75" customWidth="1" style="479"/>
    <col min="6659" max="6912" width="9.0" style="479"/>
    <col min="6913" max="6913" width="43.5" customWidth="1" style="479"/>
    <col min="6914" max="6914" width="48.75" customWidth="1" style="479"/>
    <col min="6915" max="7168" width="9.0" style="479"/>
    <col min="7169" max="7169" width="43.5" customWidth="1" style="479"/>
    <col min="7170" max="7170" width="48.75" customWidth="1" style="479"/>
    <col min="7171" max="7424" width="9.0" style="479"/>
    <col min="7425" max="7425" width="43.5" customWidth="1" style="479"/>
    <col min="7426" max="7426" width="48.75" customWidth="1" style="479"/>
    <col min="7427" max="7680" width="9.0" style="479"/>
    <col min="7681" max="7681" width="43.5" customWidth="1" style="479"/>
    <col min="7682" max="7682" width="48.75" customWidth="1" style="479"/>
    <col min="7683" max="7936" width="9.0" style="479"/>
    <col min="7937" max="7937" width="43.5" customWidth="1" style="479"/>
    <col min="7938" max="7938" width="48.75" customWidth="1" style="479"/>
    <col min="7939" max="8192" width="9.0" style="479"/>
    <col min="8193" max="8193" width="43.5" customWidth="1" style="479"/>
    <col min="8194" max="8194" width="48.75" customWidth="1" style="479"/>
    <col min="8195" max="8448" width="9.0" style="479"/>
    <col min="8449" max="8449" width="43.5" customWidth="1" style="479"/>
    <col min="8450" max="8450" width="48.75" customWidth="1" style="479"/>
    <col min="8451" max="8704" width="9.0" style="479"/>
    <col min="8705" max="8705" width="43.5" customWidth="1" style="479"/>
    <col min="8706" max="8706" width="48.75" customWidth="1" style="479"/>
    <col min="8707" max="8960" width="9.0" style="479"/>
    <col min="8961" max="8961" width="43.5" customWidth="1" style="479"/>
    <col min="8962" max="8962" width="48.75" customWidth="1" style="479"/>
    <col min="8963" max="9216" width="9.0" style="479"/>
    <col min="9217" max="9217" width="43.5" customWidth="1" style="479"/>
    <col min="9218" max="9218" width="48.75" customWidth="1" style="479"/>
    <col min="9219" max="9472" width="9.0" style="479"/>
    <col min="9473" max="9473" width="43.5" customWidth="1" style="479"/>
    <col min="9474" max="9474" width="48.75" customWidth="1" style="479"/>
    <col min="9475" max="9728" width="9.0" style="479"/>
    <col min="9729" max="9729" width="43.5" customWidth="1" style="479"/>
    <col min="9730" max="9730" width="48.75" customWidth="1" style="479"/>
    <col min="9731" max="9984" width="9.0" style="479"/>
    <col min="9985" max="9985" width="43.5" customWidth="1" style="479"/>
    <col min="9986" max="9986" width="48.75" customWidth="1" style="479"/>
    <col min="9987" max="10240" width="9.0" style="479"/>
    <col min="10241" max="10241" width="43.5" customWidth="1" style="479"/>
    <col min="10242" max="10242" width="48.75" customWidth="1" style="479"/>
    <col min="10243" max="10496" width="9.0" style="479"/>
    <col min="10497" max="10497" width="43.5" customWidth="1" style="479"/>
    <col min="10498" max="10498" width="48.75" customWidth="1" style="479"/>
    <col min="10499" max="10752" width="9.0" style="479"/>
    <col min="10753" max="10753" width="43.5" customWidth="1" style="479"/>
    <col min="10754" max="10754" width="48.75" customWidth="1" style="479"/>
    <col min="10755" max="11008" width="9.0" style="479"/>
    <col min="11009" max="11009" width="43.5" customWidth="1" style="479"/>
    <col min="11010" max="11010" width="48.75" customWidth="1" style="479"/>
    <col min="11011" max="11264" width="9.0" style="479"/>
    <col min="11265" max="11265" width="43.5" customWidth="1" style="479"/>
    <col min="11266" max="11266" width="48.75" customWidth="1" style="479"/>
    <col min="11267" max="11520" width="9.0" style="479"/>
    <col min="11521" max="11521" width="43.5" customWidth="1" style="479"/>
    <col min="11522" max="11522" width="48.75" customWidth="1" style="479"/>
    <col min="11523" max="11776" width="9.0" style="479"/>
    <col min="11777" max="11777" width="43.5" customWidth="1" style="479"/>
    <col min="11778" max="11778" width="48.75" customWidth="1" style="479"/>
    <col min="11779" max="12032" width="9.0" style="479"/>
    <col min="12033" max="12033" width="43.5" customWidth="1" style="479"/>
    <col min="12034" max="12034" width="48.75" customWidth="1" style="479"/>
    <col min="12035" max="12288" width="9.0" style="479"/>
    <col min="12289" max="12289" width="43.5" customWidth="1" style="479"/>
    <col min="12290" max="12290" width="48.75" customWidth="1" style="479"/>
    <col min="12291" max="12544" width="9.0" style="479"/>
    <col min="12545" max="12545" width="43.5" customWidth="1" style="479"/>
    <col min="12546" max="12546" width="48.75" customWidth="1" style="479"/>
    <col min="12547" max="12800" width="9.0" style="479"/>
    <col min="12801" max="12801" width="43.5" customWidth="1" style="479"/>
    <col min="12802" max="12802" width="48.75" customWidth="1" style="479"/>
    <col min="12803" max="13056" width="9.0" style="479"/>
    <col min="13057" max="13057" width="43.5" customWidth="1" style="479"/>
    <col min="13058" max="13058" width="48.75" customWidth="1" style="479"/>
    <col min="13059" max="13312" width="9.0" style="479"/>
    <col min="13313" max="13313" width="43.5" customWidth="1" style="479"/>
    <col min="13314" max="13314" width="48.75" customWidth="1" style="479"/>
    <col min="13315" max="13568" width="9.0" style="479"/>
    <col min="13569" max="13569" width="43.5" customWidth="1" style="479"/>
    <col min="13570" max="13570" width="48.75" customWidth="1" style="479"/>
    <col min="13571" max="13824" width="9.0" style="479"/>
    <col min="13825" max="13825" width="43.5" customWidth="1" style="479"/>
    <col min="13826" max="13826" width="48.75" customWidth="1" style="479"/>
    <col min="13827" max="14080" width="9.0" style="479"/>
    <col min="14081" max="14081" width="43.5" customWidth="1" style="479"/>
    <col min="14082" max="14082" width="48.75" customWidth="1" style="479"/>
    <col min="14083" max="14336" width="9.0" style="479"/>
    <col min="14337" max="14337" width="43.5" customWidth="1" style="479"/>
    <col min="14338" max="14338" width="48.75" customWidth="1" style="479"/>
    <col min="14339" max="14592" width="9.0" style="479"/>
    <col min="14593" max="14593" width="43.5" customWidth="1" style="479"/>
    <col min="14594" max="14594" width="48.75" customWidth="1" style="479"/>
    <col min="14595" max="14848" width="9.0" style="479"/>
    <col min="14849" max="14849" width="43.5" customWidth="1" style="479"/>
    <col min="14850" max="14850" width="48.75" customWidth="1" style="479"/>
    <col min="14851" max="15104" width="9.0" style="479"/>
    <col min="15105" max="15105" width="43.5" customWidth="1" style="479"/>
    <col min="15106" max="15106" width="48.75" customWidth="1" style="479"/>
    <col min="15107" max="15360" width="9.0" style="479"/>
    <col min="15361" max="15361" width="43.5" customWidth="1" style="479"/>
    <col min="15362" max="15362" width="48.75" customWidth="1" style="479"/>
    <col min="15363" max="15616" width="9.0" style="479"/>
    <col min="15617" max="15617" width="43.5" customWidth="1" style="479"/>
    <col min="15618" max="15618" width="48.75" customWidth="1" style="479"/>
    <col min="15619" max="15872" width="9.0" style="479"/>
    <col min="15873" max="15873" width="43.5" customWidth="1" style="479"/>
    <col min="15874" max="15874" width="48.75" customWidth="1" style="479"/>
    <col min="15875" max="16128" width="9.0" style="479"/>
    <col min="16129" max="16129" width="43.5" customWidth="1" style="479"/>
    <col min="16130" max="16130" width="48.75" customWidth="1" style="479"/>
    <col min="16131" max="16384" width="9.0" style="479"/>
  </cols>
  <sheetData>
    <row s="660" customFormat="1" ht="21.75" customHeight="1" x14ac:dyDescent="0.15" r="1" spans="1:1">
      <c r="A1" s="660" t="s">
        <v>212</v>
      </c>
    </row>
    <row s="660" customFormat="1" ht="38.25" customHeight="1" x14ac:dyDescent="0.15" r="2" spans="1:2">
      <c r="A2" s="665" t="s">
        <v>213</v>
      </c>
      <c r="B2" s="665"/>
    </row>
    <row s="660" customFormat="1" ht="21.75" customHeight="1" x14ac:dyDescent="0.15" r="3" spans="1:2">
      <c r="A3" s="664"/>
      <c r="B3" s="663" t="s">
        <v>2</v>
      </c>
    </row>
    <row s="660" customFormat="1" ht="21.75" customHeight="1" x14ac:dyDescent="0.15" r="4" spans="1:2">
      <c r="A4" s="662" t="s">
        <v>135</v>
      </c>
      <c r="B4" s="662" t="s">
        <v>154</v>
      </c>
    </row>
    <row s="660" customFormat="1" ht="21.75" customHeight="1" x14ac:dyDescent="0.15" r="5" spans="1:2">
      <c r="A5" s="662" t="s">
        <v>138</v>
      </c>
      <c r="B5" s="662"/>
    </row>
    <row s="660" customFormat="1" ht="21.75" customHeight="1" x14ac:dyDescent="0.15" r="6" spans="1:2">
      <c r="A6" s="662" t="s">
        <v>139</v>
      </c>
      <c r="B6" s="662"/>
    </row>
    <row s="660" customFormat="1" ht="21.75" customHeight="1" x14ac:dyDescent="0.15" r="7" spans="1:2">
      <c r="A7" s="662" t="s">
        <v>140</v>
      </c>
      <c r="B7" s="662"/>
    </row>
    <row s="660" customFormat="1" ht="21.75" customHeight="1" x14ac:dyDescent="0.15" r="8" spans="1:2">
      <c r="A8" s="662" t="s">
        <v>141</v>
      </c>
      <c r="B8" s="662"/>
    </row>
    <row s="660" customFormat="1" ht="21.75" customHeight="1" x14ac:dyDescent="0.15" r="9" spans="1:2">
      <c r="A9" s="662" t="s">
        <v>142</v>
      </c>
      <c r="B9" s="662"/>
    </row>
    <row s="660" customFormat="1" ht="21.75" customHeight="1" x14ac:dyDescent="0.15" r="10" spans="1:2">
      <c r="A10" s="662" t="s">
        <v>143</v>
      </c>
      <c r="B10" s="662"/>
    </row>
    <row s="660" customFormat="1" ht="21.75" customHeight="1" x14ac:dyDescent="0.15" r="11" spans="1:2">
      <c r="A11" s="662" t="s">
        <v>144</v>
      </c>
      <c r="B11" s="662"/>
    </row>
    <row s="660" customFormat="1" ht="21.75" customHeight="1" x14ac:dyDescent="0.15" r="12" spans="1:2">
      <c r="A12" s="662" t="s">
        <v>145</v>
      </c>
      <c r="B12" s="661"/>
    </row>
    <row s="660" customFormat="1" ht="21.75" customHeight="1" x14ac:dyDescent="0.15" r="13" spans="1:2">
      <c r="A13" s="662" t="s">
        <v>146</v>
      </c>
      <c r="B13" s="661"/>
    </row>
    <row s="660" customFormat="1" ht="21.75" customHeight="1" x14ac:dyDescent="0.15" r="14" spans="1:2">
      <c r="A14" s="662" t="s">
        <v>147</v>
      </c>
      <c r="B14" s="661"/>
    </row>
    <row s="660" customFormat="1" ht="21.75" customHeight="1" x14ac:dyDescent="0.15" r="15" spans="1:2">
      <c r="A15" s="662" t="s">
        <v>148</v>
      </c>
      <c r="B15" s="661"/>
    </row>
    <row s="660" customFormat="1" ht="21.75" customHeight="1" x14ac:dyDescent="0.15" r="16" spans="1:2">
      <c r="A16" s="662" t="s">
        <v>149</v>
      </c>
      <c r="B16" s="661"/>
    </row>
    <row s="660" customFormat="1" ht="21.75" customHeight="1" x14ac:dyDescent="0.15" r="17" spans="1:2">
      <c r="A17" s="662" t="s">
        <v>35</v>
      </c>
      <c r="B17" s="661"/>
    </row>
    <row s="660" customFormat="1" ht="21.75" customHeight="1" x14ac:dyDescent="0.15" r="18" spans="1:1">
      <c r="A18" s="660" t="s">
        <v>214</v>
      </c>
    </row>
  </sheetData>
  <mergeCells count="1">
    <mergeCell ref="A2:B2"/>
  </mergeCells>
  <phoneticPr fontId="0" type="noConversion"/>
  <pageMargins left="0.7006944633844331" right="0.7006944633844331" top="0.7520833822685903" bottom="0.7520833822685903" header="0.29930554506346935" footer="0.29930554506346935"/>
  <pageSetup paperSize="9"/>
  <extLst>
    <ext uri="{2D9387EB-5337-4D45-933B-B4D357D02E09}">
      <gutter val="0.0" pos="0"/>
    </ext>
  </extLst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E46D0A"/>
    <outlinePr showOutlineSymbols="1"/>
  </sheetPr>
  <dimension ref="A1:WVJ11"/>
  <sheetViews>
    <sheetView zoomScaleNormal="100" topLeftCell="A1" workbookViewId="0">
      <selection activeCell="E19" activeCellId="0" sqref="E19"/>
    </sheetView>
  </sheetViews>
  <sheetFormatPr defaultRowHeight="13.5" defaultColWidth="9.0" x14ac:dyDescent="0.15"/>
  <cols>
    <col min="1" max="1" width="42.125" customWidth="1" style="479"/>
    <col min="2" max="2" width="51.25" customWidth="1" style="479"/>
    <col min="3" max="256" width="9.0" style="479"/>
    <col min="257" max="257" width="42.125" customWidth="1" style="479"/>
    <col min="258" max="258" width="51.25" customWidth="1" style="479"/>
    <col min="259" max="512" width="9.0" style="479"/>
    <col min="513" max="513" width="42.125" customWidth="1" style="479"/>
    <col min="514" max="514" width="51.25" customWidth="1" style="479"/>
    <col min="515" max="768" width="9.0" style="479"/>
    <col min="769" max="769" width="42.125" customWidth="1" style="479"/>
    <col min="770" max="770" width="51.25" customWidth="1" style="479"/>
    <col min="771" max="1024" width="9.0" style="479"/>
    <col min="1025" max="1025" width="42.125" customWidth="1" style="479"/>
    <col min="1026" max="1026" width="51.25" customWidth="1" style="479"/>
    <col min="1027" max="1280" width="9.0" style="479"/>
    <col min="1281" max="1281" width="42.125" customWidth="1" style="479"/>
    <col min="1282" max="1282" width="51.25" customWidth="1" style="479"/>
    <col min="1283" max="1536" width="9.0" style="479"/>
    <col min="1537" max="1537" width="42.125" customWidth="1" style="479"/>
    <col min="1538" max="1538" width="51.25" customWidth="1" style="479"/>
    <col min="1539" max="1792" width="9.0" style="479"/>
    <col min="1793" max="1793" width="42.125" customWidth="1" style="479"/>
    <col min="1794" max="1794" width="51.25" customWidth="1" style="479"/>
    <col min="1795" max="2048" width="9.0" style="479"/>
    <col min="2049" max="2049" width="42.125" customWidth="1" style="479"/>
    <col min="2050" max="2050" width="51.25" customWidth="1" style="479"/>
    <col min="2051" max="2304" width="9.0" style="479"/>
    <col min="2305" max="2305" width="42.125" customWidth="1" style="479"/>
    <col min="2306" max="2306" width="51.25" customWidth="1" style="479"/>
    <col min="2307" max="2560" width="9.0" style="479"/>
    <col min="2561" max="2561" width="42.125" customWidth="1" style="479"/>
    <col min="2562" max="2562" width="51.25" customWidth="1" style="479"/>
    <col min="2563" max="2816" width="9.0" style="479"/>
    <col min="2817" max="2817" width="42.125" customWidth="1" style="479"/>
    <col min="2818" max="2818" width="51.25" customWidth="1" style="479"/>
    <col min="2819" max="3072" width="9.0" style="479"/>
    <col min="3073" max="3073" width="42.125" customWidth="1" style="479"/>
    <col min="3074" max="3074" width="51.25" customWidth="1" style="479"/>
    <col min="3075" max="3328" width="9.0" style="479"/>
    <col min="3329" max="3329" width="42.125" customWidth="1" style="479"/>
    <col min="3330" max="3330" width="51.25" customWidth="1" style="479"/>
    <col min="3331" max="3584" width="9.0" style="479"/>
    <col min="3585" max="3585" width="42.125" customWidth="1" style="479"/>
    <col min="3586" max="3586" width="51.25" customWidth="1" style="479"/>
    <col min="3587" max="3840" width="9.0" style="479"/>
    <col min="3841" max="3841" width="42.125" customWidth="1" style="479"/>
    <col min="3842" max="3842" width="51.25" customWidth="1" style="479"/>
    <col min="3843" max="4096" width="9.0" style="479"/>
    <col min="4097" max="4097" width="42.125" customWidth="1" style="479"/>
    <col min="4098" max="4098" width="51.25" customWidth="1" style="479"/>
    <col min="4099" max="4352" width="9.0" style="479"/>
    <col min="4353" max="4353" width="42.125" customWidth="1" style="479"/>
    <col min="4354" max="4354" width="51.25" customWidth="1" style="479"/>
    <col min="4355" max="4608" width="9.0" style="479"/>
    <col min="4609" max="4609" width="42.125" customWidth="1" style="479"/>
    <col min="4610" max="4610" width="51.25" customWidth="1" style="479"/>
    <col min="4611" max="4864" width="9.0" style="479"/>
    <col min="4865" max="4865" width="42.125" customWidth="1" style="479"/>
    <col min="4866" max="4866" width="51.25" customWidth="1" style="479"/>
    <col min="4867" max="5120" width="9.0" style="479"/>
    <col min="5121" max="5121" width="42.125" customWidth="1" style="479"/>
    <col min="5122" max="5122" width="51.25" customWidth="1" style="479"/>
    <col min="5123" max="5376" width="9.0" style="479"/>
    <col min="5377" max="5377" width="42.125" customWidth="1" style="479"/>
    <col min="5378" max="5378" width="51.25" customWidth="1" style="479"/>
    <col min="5379" max="5632" width="9.0" style="479"/>
    <col min="5633" max="5633" width="42.125" customWidth="1" style="479"/>
    <col min="5634" max="5634" width="51.25" customWidth="1" style="479"/>
    <col min="5635" max="5888" width="9.0" style="479"/>
    <col min="5889" max="5889" width="42.125" customWidth="1" style="479"/>
    <col min="5890" max="5890" width="51.25" customWidth="1" style="479"/>
    <col min="5891" max="6144" width="9.0" style="479"/>
    <col min="6145" max="6145" width="42.125" customWidth="1" style="479"/>
    <col min="6146" max="6146" width="51.25" customWidth="1" style="479"/>
    <col min="6147" max="6400" width="9.0" style="479"/>
    <col min="6401" max="6401" width="42.125" customWidth="1" style="479"/>
    <col min="6402" max="6402" width="51.25" customWidth="1" style="479"/>
    <col min="6403" max="6656" width="9.0" style="479"/>
    <col min="6657" max="6657" width="42.125" customWidth="1" style="479"/>
    <col min="6658" max="6658" width="51.25" customWidth="1" style="479"/>
    <col min="6659" max="6912" width="9.0" style="479"/>
    <col min="6913" max="6913" width="42.125" customWidth="1" style="479"/>
    <col min="6914" max="6914" width="51.25" customWidth="1" style="479"/>
    <col min="6915" max="7168" width="9.0" style="479"/>
    <col min="7169" max="7169" width="42.125" customWidth="1" style="479"/>
    <col min="7170" max="7170" width="51.25" customWidth="1" style="479"/>
    <col min="7171" max="7424" width="9.0" style="479"/>
    <col min="7425" max="7425" width="42.125" customWidth="1" style="479"/>
    <col min="7426" max="7426" width="51.25" customWidth="1" style="479"/>
    <col min="7427" max="7680" width="9.0" style="479"/>
    <col min="7681" max="7681" width="42.125" customWidth="1" style="479"/>
    <col min="7682" max="7682" width="51.25" customWidth="1" style="479"/>
    <col min="7683" max="7936" width="9.0" style="479"/>
    <col min="7937" max="7937" width="42.125" customWidth="1" style="479"/>
    <col min="7938" max="7938" width="51.25" customWidth="1" style="479"/>
    <col min="7939" max="8192" width="9.0" style="479"/>
    <col min="8193" max="8193" width="42.125" customWidth="1" style="479"/>
    <col min="8194" max="8194" width="51.25" customWidth="1" style="479"/>
    <col min="8195" max="8448" width="9.0" style="479"/>
    <col min="8449" max="8449" width="42.125" customWidth="1" style="479"/>
    <col min="8450" max="8450" width="51.25" customWidth="1" style="479"/>
    <col min="8451" max="8704" width="9.0" style="479"/>
    <col min="8705" max="8705" width="42.125" customWidth="1" style="479"/>
    <col min="8706" max="8706" width="51.25" customWidth="1" style="479"/>
    <col min="8707" max="8960" width="9.0" style="479"/>
    <col min="8961" max="8961" width="42.125" customWidth="1" style="479"/>
    <col min="8962" max="8962" width="51.25" customWidth="1" style="479"/>
    <col min="8963" max="9216" width="9.0" style="479"/>
    <col min="9217" max="9217" width="42.125" customWidth="1" style="479"/>
    <col min="9218" max="9218" width="51.25" customWidth="1" style="479"/>
    <col min="9219" max="9472" width="9.0" style="479"/>
    <col min="9473" max="9473" width="42.125" customWidth="1" style="479"/>
    <col min="9474" max="9474" width="51.25" customWidth="1" style="479"/>
    <col min="9475" max="9728" width="9.0" style="479"/>
    <col min="9729" max="9729" width="42.125" customWidth="1" style="479"/>
    <col min="9730" max="9730" width="51.25" customWidth="1" style="479"/>
    <col min="9731" max="9984" width="9.0" style="479"/>
    <col min="9985" max="9985" width="42.125" customWidth="1" style="479"/>
    <col min="9986" max="9986" width="51.25" customWidth="1" style="479"/>
    <col min="9987" max="10240" width="9.0" style="479"/>
    <col min="10241" max="10241" width="42.125" customWidth="1" style="479"/>
    <col min="10242" max="10242" width="51.25" customWidth="1" style="479"/>
    <col min="10243" max="10496" width="9.0" style="479"/>
    <col min="10497" max="10497" width="42.125" customWidth="1" style="479"/>
    <col min="10498" max="10498" width="51.25" customWidth="1" style="479"/>
    <col min="10499" max="10752" width="9.0" style="479"/>
    <col min="10753" max="10753" width="42.125" customWidth="1" style="479"/>
    <col min="10754" max="10754" width="51.25" customWidth="1" style="479"/>
    <col min="10755" max="11008" width="9.0" style="479"/>
    <col min="11009" max="11009" width="42.125" customWidth="1" style="479"/>
    <col min="11010" max="11010" width="51.25" customWidth="1" style="479"/>
    <col min="11011" max="11264" width="9.0" style="479"/>
    <col min="11265" max="11265" width="42.125" customWidth="1" style="479"/>
    <col min="11266" max="11266" width="51.25" customWidth="1" style="479"/>
    <col min="11267" max="11520" width="9.0" style="479"/>
    <col min="11521" max="11521" width="42.125" customWidth="1" style="479"/>
    <col min="11522" max="11522" width="51.25" customWidth="1" style="479"/>
    <col min="11523" max="11776" width="9.0" style="479"/>
    <col min="11777" max="11777" width="42.125" customWidth="1" style="479"/>
    <col min="11778" max="11778" width="51.25" customWidth="1" style="479"/>
    <col min="11779" max="12032" width="9.0" style="479"/>
    <col min="12033" max="12033" width="42.125" customWidth="1" style="479"/>
    <col min="12034" max="12034" width="51.25" customWidth="1" style="479"/>
    <col min="12035" max="12288" width="9.0" style="479"/>
    <col min="12289" max="12289" width="42.125" customWidth="1" style="479"/>
    <col min="12290" max="12290" width="51.25" customWidth="1" style="479"/>
    <col min="12291" max="12544" width="9.0" style="479"/>
    <col min="12545" max="12545" width="42.125" customWidth="1" style="479"/>
    <col min="12546" max="12546" width="51.25" customWidth="1" style="479"/>
    <col min="12547" max="12800" width="9.0" style="479"/>
    <col min="12801" max="12801" width="42.125" customWidth="1" style="479"/>
    <col min="12802" max="12802" width="51.25" customWidth="1" style="479"/>
    <col min="12803" max="13056" width="9.0" style="479"/>
    <col min="13057" max="13057" width="42.125" customWidth="1" style="479"/>
    <col min="13058" max="13058" width="51.25" customWidth="1" style="479"/>
    <col min="13059" max="13312" width="9.0" style="479"/>
    <col min="13313" max="13313" width="42.125" customWidth="1" style="479"/>
    <col min="13314" max="13314" width="51.25" customWidth="1" style="479"/>
    <col min="13315" max="13568" width="9.0" style="479"/>
    <col min="13569" max="13569" width="42.125" customWidth="1" style="479"/>
    <col min="13570" max="13570" width="51.25" customWidth="1" style="479"/>
    <col min="13571" max="13824" width="9.0" style="479"/>
    <col min="13825" max="13825" width="42.125" customWidth="1" style="479"/>
    <col min="13826" max="13826" width="51.25" customWidth="1" style="479"/>
    <col min="13827" max="14080" width="9.0" style="479"/>
    <col min="14081" max="14081" width="42.125" customWidth="1" style="479"/>
    <col min="14082" max="14082" width="51.25" customWidth="1" style="479"/>
    <col min="14083" max="14336" width="9.0" style="479"/>
    <col min="14337" max="14337" width="42.125" customWidth="1" style="479"/>
    <col min="14338" max="14338" width="51.25" customWidth="1" style="479"/>
    <col min="14339" max="14592" width="9.0" style="479"/>
    <col min="14593" max="14593" width="42.125" customWidth="1" style="479"/>
    <col min="14594" max="14594" width="51.25" customWidth="1" style="479"/>
    <col min="14595" max="14848" width="9.0" style="479"/>
    <col min="14849" max="14849" width="42.125" customWidth="1" style="479"/>
    <col min="14850" max="14850" width="51.25" customWidth="1" style="479"/>
    <col min="14851" max="15104" width="9.0" style="479"/>
    <col min="15105" max="15105" width="42.125" customWidth="1" style="479"/>
    <col min="15106" max="15106" width="51.25" customWidth="1" style="479"/>
    <col min="15107" max="15360" width="9.0" style="479"/>
    <col min="15361" max="15361" width="42.125" customWidth="1" style="479"/>
    <col min="15362" max="15362" width="51.25" customWidth="1" style="479"/>
    <col min="15363" max="15616" width="9.0" style="479"/>
    <col min="15617" max="15617" width="42.125" customWidth="1" style="479"/>
    <col min="15618" max="15618" width="51.25" customWidth="1" style="479"/>
    <col min="15619" max="15872" width="9.0" style="479"/>
    <col min="15873" max="15873" width="42.125" customWidth="1" style="479"/>
    <col min="15874" max="15874" width="51.25" customWidth="1" style="479"/>
    <col min="15875" max="16128" width="9.0" style="479"/>
    <col min="16129" max="16129" width="42.125" customWidth="1" style="479"/>
    <col min="16130" max="16130" width="51.25" customWidth="1" style="479"/>
    <col min="16131" max="16384" width="9.0" style="479"/>
  </cols>
  <sheetData>
    <row s="660" customFormat="1" ht="21.75" customHeight="1" x14ac:dyDescent="0.15" r="1" spans="1:1">
      <c r="A1" s="660" t="s">
        <v>215</v>
      </c>
    </row>
    <row s="660" customFormat="1" ht="36.75" customHeight="1" x14ac:dyDescent="0.15" r="2" spans="1:2">
      <c r="A2" s="665" t="s">
        <v>216</v>
      </c>
      <c r="B2" s="665"/>
    </row>
    <row s="660" customFormat="1" ht="21.75" customHeight="1" x14ac:dyDescent="0.15" r="3" spans="1:2">
      <c r="A3" s="664"/>
      <c r="B3" s="663" t="s">
        <v>2</v>
      </c>
    </row>
    <row s="660" customFormat="1" ht="21.75" customHeight="1" x14ac:dyDescent="0.15" r="4" spans="1:2">
      <c r="A4" s="662" t="s">
        <v>153</v>
      </c>
      <c r="B4" s="662" t="s">
        <v>154</v>
      </c>
    </row>
    <row s="660" customFormat="1" ht="21.75" customHeight="1" x14ac:dyDescent="0.15" r="5" spans="1:2">
      <c r="A5" s="661"/>
      <c r="B5" s="661"/>
    </row>
    <row s="660" customFormat="1" ht="21.75" customHeight="1" x14ac:dyDescent="0.15" r="6" spans="1:2">
      <c r="A6" s="661"/>
      <c r="B6" s="661"/>
    </row>
    <row s="660" customFormat="1" ht="21.75" customHeight="1" x14ac:dyDescent="0.15" r="7" spans="1:2">
      <c r="A7" s="661"/>
      <c r="B7" s="661"/>
    </row>
    <row s="660" customFormat="1" ht="21.75" customHeight="1" x14ac:dyDescent="0.15" r="8" spans="1:2">
      <c r="A8" s="661"/>
      <c r="B8" s="661"/>
    </row>
    <row s="660" customFormat="1" ht="21.75" customHeight="1" x14ac:dyDescent="0.15" r="9" spans="1:2">
      <c r="A9" s="662" t="s">
        <v>35</v>
      </c>
      <c r="B9" s="661"/>
    </row>
    <row s="660" customFormat="1" ht="21.75" customHeight="1" x14ac:dyDescent="0.15" r="10" spans="1:1">
      <c r="A10" s="660" t="s">
        <v>214</v>
      </c>
    </row>
    <row s="660" customFormat="1" ht="21.75" customHeight="1" x14ac:dyDescent="0.15" r="11"/>
  </sheetData>
  <mergeCells count="1">
    <mergeCell ref="A2:B2"/>
  </mergeCells>
  <phoneticPr fontId="0" type="noConversion"/>
  <pageMargins left="0.7006944633844331" right="0.7006944633844331" top="0.7520833822685903" bottom="0.7520833822685903" header="0.29930554506346935" footer="0.29930554506346935"/>
  <pageSetup paperSize="9"/>
  <extLst>
    <ext uri="{2D9387EB-5337-4D45-933B-B4D357D02E09}">
      <gutter val="0.0" pos="0"/>
    </ext>
  </extLst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WVO8"/>
  <sheetViews>
    <sheetView zoomScaleNormal="100" topLeftCell="A1" workbookViewId="0">
      <selection activeCell="D7" activeCellId="0" sqref="D7"/>
    </sheetView>
  </sheetViews>
  <sheetFormatPr defaultRowHeight="21.95" customHeight="1" defaultColWidth="6.75" x14ac:dyDescent="0.15"/>
  <cols>
    <col min="1" max="7" width="17.625" customWidth="1" style="609"/>
    <col min="8" max="256" width="6.75" style="609"/>
    <col min="257" max="263" width="17.625" customWidth="1" style="609"/>
    <col min="264" max="512" width="6.75" style="609"/>
    <col min="513" max="519" width="17.625" customWidth="1" style="609"/>
    <col min="520" max="768" width="6.75" style="609"/>
    <col min="769" max="775" width="17.625" customWidth="1" style="609"/>
    <col min="776" max="1024" width="6.75" style="609"/>
    <col min="1025" max="1031" width="17.625" customWidth="1" style="609"/>
    <col min="1032" max="1280" width="6.75" style="609"/>
    <col min="1281" max="1287" width="17.625" customWidth="1" style="609"/>
    <col min="1288" max="1536" width="6.75" style="609"/>
    <col min="1537" max="1543" width="17.625" customWidth="1" style="609"/>
    <col min="1544" max="1792" width="6.75" style="609"/>
    <col min="1793" max="1799" width="17.625" customWidth="1" style="609"/>
    <col min="1800" max="2048" width="6.75" style="609"/>
    <col min="2049" max="2055" width="17.625" customWidth="1" style="609"/>
    <col min="2056" max="2304" width="6.75" style="609"/>
    <col min="2305" max="2311" width="17.625" customWidth="1" style="609"/>
    <col min="2312" max="2560" width="6.75" style="609"/>
    <col min="2561" max="2567" width="17.625" customWidth="1" style="609"/>
    <col min="2568" max="2816" width="6.75" style="609"/>
    <col min="2817" max="2823" width="17.625" customWidth="1" style="609"/>
    <col min="2824" max="3072" width="6.75" style="609"/>
    <col min="3073" max="3079" width="17.625" customWidth="1" style="609"/>
    <col min="3080" max="3328" width="6.75" style="609"/>
    <col min="3329" max="3335" width="17.625" customWidth="1" style="609"/>
    <col min="3336" max="3584" width="6.75" style="609"/>
    <col min="3585" max="3591" width="17.625" customWidth="1" style="609"/>
    <col min="3592" max="3840" width="6.75" style="609"/>
    <col min="3841" max="3847" width="17.625" customWidth="1" style="609"/>
    <col min="3848" max="4096" width="6.75" style="609"/>
    <col min="4097" max="4103" width="17.625" customWidth="1" style="609"/>
    <col min="4104" max="4352" width="6.75" style="609"/>
    <col min="4353" max="4359" width="17.625" customWidth="1" style="609"/>
    <col min="4360" max="4608" width="6.75" style="609"/>
    <col min="4609" max="4615" width="17.625" customWidth="1" style="609"/>
    <col min="4616" max="4864" width="6.75" style="609"/>
    <col min="4865" max="4871" width="17.625" customWidth="1" style="609"/>
    <col min="4872" max="5120" width="6.75" style="609"/>
    <col min="5121" max="5127" width="17.625" customWidth="1" style="609"/>
    <col min="5128" max="5376" width="6.75" style="609"/>
    <col min="5377" max="5383" width="17.625" customWidth="1" style="609"/>
    <col min="5384" max="5632" width="6.75" style="609"/>
    <col min="5633" max="5639" width="17.625" customWidth="1" style="609"/>
    <col min="5640" max="5888" width="6.75" style="609"/>
    <col min="5889" max="5895" width="17.625" customWidth="1" style="609"/>
    <col min="5896" max="6144" width="6.75" style="609"/>
    <col min="6145" max="6151" width="17.625" customWidth="1" style="609"/>
    <col min="6152" max="6400" width="6.75" style="609"/>
    <col min="6401" max="6407" width="17.625" customWidth="1" style="609"/>
    <col min="6408" max="6656" width="6.75" style="609"/>
    <col min="6657" max="6663" width="17.625" customWidth="1" style="609"/>
    <col min="6664" max="6912" width="6.75" style="609"/>
    <col min="6913" max="6919" width="17.625" customWidth="1" style="609"/>
    <col min="6920" max="7168" width="6.75" style="609"/>
    <col min="7169" max="7175" width="17.625" customWidth="1" style="609"/>
    <col min="7176" max="7424" width="6.75" style="609"/>
    <col min="7425" max="7431" width="17.625" customWidth="1" style="609"/>
    <col min="7432" max="7680" width="6.75" style="609"/>
    <col min="7681" max="7687" width="17.625" customWidth="1" style="609"/>
    <col min="7688" max="7936" width="6.75" style="609"/>
    <col min="7937" max="7943" width="17.625" customWidth="1" style="609"/>
    <col min="7944" max="8192" width="6.75" style="609"/>
    <col min="8193" max="8199" width="17.625" customWidth="1" style="609"/>
    <col min="8200" max="8448" width="6.75" style="609"/>
    <col min="8449" max="8455" width="17.625" customWidth="1" style="609"/>
    <col min="8456" max="8704" width="6.75" style="609"/>
    <col min="8705" max="8711" width="17.625" customWidth="1" style="609"/>
    <col min="8712" max="8960" width="6.75" style="609"/>
    <col min="8961" max="8967" width="17.625" customWidth="1" style="609"/>
    <col min="8968" max="9216" width="6.75" style="609"/>
    <col min="9217" max="9223" width="17.625" customWidth="1" style="609"/>
    <col min="9224" max="9472" width="6.75" style="609"/>
    <col min="9473" max="9479" width="17.625" customWidth="1" style="609"/>
    <col min="9480" max="9728" width="6.75" style="609"/>
    <col min="9729" max="9735" width="17.625" customWidth="1" style="609"/>
    <col min="9736" max="9984" width="6.75" style="609"/>
    <col min="9985" max="9991" width="17.625" customWidth="1" style="609"/>
    <col min="9992" max="10240" width="6.75" style="609"/>
    <col min="10241" max="10247" width="17.625" customWidth="1" style="609"/>
    <col min="10248" max="10496" width="6.75" style="609"/>
    <col min="10497" max="10503" width="17.625" customWidth="1" style="609"/>
    <col min="10504" max="10752" width="6.75" style="609"/>
    <col min="10753" max="10759" width="17.625" customWidth="1" style="609"/>
    <col min="10760" max="11008" width="6.75" style="609"/>
    <col min="11009" max="11015" width="17.625" customWidth="1" style="609"/>
    <col min="11016" max="11264" width="6.75" style="609"/>
    <col min="11265" max="11271" width="17.625" customWidth="1" style="609"/>
    <col min="11272" max="11520" width="6.75" style="609"/>
    <col min="11521" max="11527" width="17.625" customWidth="1" style="609"/>
    <col min="11528" max="11776" width="6.75" style="609"/>
    <col min="11777" max="11783" width="17.625" customWidth="1" style="609"/>
    <col min="11784" max="12032" width="6.75" style="609"/>
    <col min="12033" max="12039" width="17.625" customWidth="1" style="609"/>
    <col min="12040" max="12288" width="6.75" style="609"/>
    <col min="12289" max="12295" width="17.625" customWidth="1" style="609"/>
    <col min="12296" max="12544" width="6.75" style="609"/>
    <col min="12545" max="12551" width="17.625" customWidth="1" style="609"/>
    <col min="12552" max="12800" width="6.75" style="609"/>
    <col min="12801" max="12807" width="17.625" customWidth="1" style="609"/>
    <col min="12808" max="13056" width="6.75" style="609"/>
    <col min="13057" max="13063" width="17.625" customWidth="1" style="609"/>
    <col min="13064" max="13312" width="6.75" style="609"/>
    <col min="13313" max="13319" width="17.625" customWidth="1" style="609"/>
    <col min="13320" max="13568" width="6.75" style="609"/>
    <col min="13569" max="13575" width="17.625" customWidth="1" style="609"/>
    <col min="13576" max="13824" width="6.75" style="609"/>
    <col min="13825" max="13831" width="17.625" customWidth="1" style="609"/>
    <col min="13832" max="14080" width="6.75" style="609"/>
    <col min="14081" max="14087" width="17.625" customWidth="1" style="609"/>
    <col min="14088" max="14336" width="6.75" style="609"/>
    <col min="14337" max="14343" width="17.625" customWidth="1" style="609"/>
    <col min="14344" max="14592" width="6.75" style="609"/>
    <col min="14593" max="14599" width="17.625" customWidth="1" style="609"/>
    <col min="14600" max="14848" width="6.75" style="609"/>
    <col min="14849" max="14855" width="17.625" customWidth="1" style="609"/>
    <col min="14856" max="15104" width="6.75" style="609"/>
    <col min="15105" max="15111" width="17.625" customWidth="1" style="609"/>
    <col min="15112" max="15360" width="6.75" style="609"/>
    <col min="15361" max="15367" width="17.625" customWidth="1" style="609"/>
    <col min="15368" max="15616" width="6.75" style="609"/>
    <col min="15617" max="15623" width="17.625" customWidth="1" style="609"/>
    <col min="15624" max="15872" width="6.75" style="609"/>
    <col min="15873" max="15879" width="17.625" customWidth="1" style="609"/>
    <col min="15880" max="16128" width="6.75" style="609"/>
    <col min="16129" max="16135" width="17.625" customWidth="1" style="609"/>
    <col min="16136" max="16384" width="6.75" style="609"/>
  </cols>
  <sheetData>
    <row ht="21.75" customHeight="1" x14ac:dyDescent="0.15" r="1" spans="1:1">
      <c r="A1" s="608" t="s">
        <v>228</v>
      </c>
    </row>
    <row ht="30.0" customHeight="1" x14ac:dyDescent="0.15" r="2" spans="1:7">
      <c r="A2" s="607" t="s">
        <v>229</v>
      </c>
      <c r="B2" s="607"/>
      <c r="C2" s="607"/>
      <c r="D2" s="607"/>
      <c r="E2" s="607"/>
      <c r="F2" s="607"/>
      <c r="G2" s="607"/>
    </row>
    <row ht="21.75" customHeight="1" x14ac:dyDescent="0.15" r="3" spans="1:7">
      <c r="A3" s="606"/>
      <c r="B3" s="606"/>
      <c r="C3" s="606"/>
      <c r="D3" s="606"/>
      <c r="E3" s="606"/>
      <c r="F3" s="606"/>
      <c r="G3" s="606" t="s">
        <v>2</v>
      </c>
    </row>
    <row ht="21.75" customHeight="1" x14ac:dyDescent="0.15" r="4" spans="1:7">
      <c r="A4" s="638" t="s">
        <v>230</v>
      </c>
      <c r="B4" s="638" t="s">
        <v>231</v>
      </c>
      <c r="C4" s="638"/>
      <c r="D4" s="638"/>
      <c r="E4" s="638" t="s">
        <v>232</v>
      </c>
      <c r="F4" s="638"/>
      <c r="G4" s="638"/>
    </row>
    <row ht="21.75" customHeight="1" x14ac:dyDescent="0.15" r="5" spans="1:7">
      <c r="A5" s="638"/>
      <c r="B5" s="638" t="s">
        <v>233</v>
      </c>
      <c r="C5" s="598" t="s">
        <v>234</v>
      </c>
      <c r="D5" s="598" t="s">
        <v>235</v>
      </c>
      <c r="E5" s="638" t="s">
        <v>236</v>
      </c>
      <c r="F5" s="598" t="s">
        <v>234</v>
      </c>
      <c r="G5" s="598" t="s">
        <v>235</v>
      </c>
    </row>
    <row ht="21.75" customHeight="1" x14ac:dyDescent="0.15" r="6" spans="1:7">
      <c r="A6" s="598" t="s">
        <v>237</v>
      </c>
      <c r="B6" s="638"/>
      <c r="C6" s="598" t="s">
        <v>238</v>
      </c>
      <c r="D6" s="598" t="s">
        <v>239</v>
      </c>
      <c r="E6" s="638"/>
      <c r="F6" s="598" t="s">
        <v>240</v>
      </c>
      <c r="G6" s="598" t="s">
        <v>241</v>
      </c>
    </row>
    <row ht="21.75" customHeight="1" x14ac:dyDescent="0.15" r="7" spans="1:7">
      <c r="A7" s="598" t="s">
        <v>242</v>
      </c>
      <c r="B7" s="617">
        <f>D7+C7</f>
        <v>1395647.54</v>
      </c>
      <c r="C7" s="637">
        <v>104063.58</v>
      </c>
      <c r="D7" s="641">
        <v>1291583.96</v>
      </c>
      <c r="E7" s="617">
        <f>F7+G7</f>
        <v>1395647.54</v>
      </c>
      <c r="F7" s="637">
        <f>C7</f>
        <v>104063.58</v>
      </c>
      <c r="G7" s="641">
        <f>D7</f>
        <v>1291583.96</v>
      </c>
    </row>
    <row ht="21.75" customHeight="1" x14ac:dyDescent="0.15" r="8" spans="1:7">
      <c r="A8" s="596"/>
      <c r="B8" s="596"/>
      <c r="C8" s="596"/>
      <c r="D8" s="596"/>
      <c r="E8" s="596"/>
      <c r="F8" s="596"/>
      <c r="G8" s="596"/>
    </row>
  </sheetData>
  <mergeCells count="7">
    <mergeCell ref="A2:G2"/>
    <mergeCell ref="B4:D4"/>
    <mergeCell ref="E4:G4"/>
    <mergeCell ref="A8:G8"/>
    <mergeCell ref="A4:A5"/>
    <mergeCell ref="B5:B6"/>
    <mergeCell ref="E5:E6"/>
  </mergeCells>
  <phoneticPr fontId="0" type="noConversion"/>
  <pageMargins left="0.7520833822685903" right="0.7520833822685903" top="0.9999999849815069" bottom="0.9999999849815069" header="0.49999999249075344" footer="0.49999999249075344"/>
  <pageSetup paperSize="9"/>
  <extLst>
    <ext uri="{2D9387EB-5337-4D45-933B-B4D357D02E09}">
      <gutter val="0.0" pos="0"/>
    </ext>
  </extLst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WVL14"/>
  <sheetViews>
    <sheetView zoomScaleNormal="100" topLeftCell="A1" workbookViewId="0">
      <selection activeCell="B6" activeCellId="0" sqref="B6"/>
    </sheetView>
  </sheetViews>
  <sheetFormatPr defaultRowHeight="21.95" customHeight="1" defaultColWidth="6.75" x14ac:dyDescent="0.15"/>
  <cols>
    <col min="1" max="1" width="51.375" customWidth="1" style="609"/>
    <col min="2" max="2" width="22.625" customWidth="1" style="609"/>
    <col min="3" max="3" width="7.625" customWidth="1" style="609"/>
    <col min="4" max="4" width="16.125" customWidth="1" style="609"/>
    <col min="5" max="256" width="6.75" style="609"/>
    <col min="257" max="257" width="51.375" customWidth="1" style="609"/>
    <col min="258" max="258" width="22.625" customWidth="1" style="609"/>
    <col min="259" max="259" width="7.625" customWidth="1" style="609"/>
    <col min="260" max="260" width="16.125" customWidth="1" style="609"/>
    <col min="261" max="512" width="6.75" style="609"/>
    <col min="513" max="513" width="51.375" customWidth="1" style="609"/>
    <col min="514" max="514" width="22.625" customWidth="1" style="609"/>
    <col min="515" max="515" width="7.625" customWidth="1" style="609"/>
    <col min="516" max="516" width="16.125" customWidth="1" style="609"/>
    <col min="517" max="768" width="6.75" style="609"/>
    <col min="769" max="769" width="51.375" customWidth="1" style="609"/>
    <col min="770" max="770" width="22.625" customWidth="1" style="609"/>
    <col min="771" max="771" width="7.625" customWidth="1" style="609"/>
    <col min="772" max="772" width="16.125" customWidth="1" style="609"/>
    <col min="773" max="1024" width="6.75" style="609"/>
    <col min="1025" max="1025" width="51.375" customWidth="1" style="609"/>
    <col min="1026" max="1026" width="22.625" customWidth="1" style="609"/>
    <col min="1027" max="1027" width="7.625" customWidth="1" style="609"/>
    <col min="1028" max="1028" width="16.125" customWidth="1" style="609"/>
    <col min="1029" max="1280" width="6.75" style="609"/>
    <col min="1281" max="1281" width="51.375" customWidth="1" style="609"/>
    <col min="1282" max="1282" width="22.625" customWidth="1" style="609"/>
    <col min="1283" max="1283" width="7.625" customWidth="1" style="609"/>
    <col min="1284" max="1284" width="16.125" customWidth="1" style="609"/>
    <col min="1285" max="1536" width="6.75" style="609"/>
    <col min="1537" max="1537" width="51.375" customWidth="1" style="609"/>
    <col min="1538" max="1538" width="22.625" customWidth="1" style="609"/>
    <col min="1539" max="1539" width="7.625" customWidth="1" style="609"/>
    <col min="1540" max="1540" width="16.125" customWidth="1" style="609"/>
    <col min="1541" max="1792" width="6.75" style="609"/>
    <col min="1793" max="1793" width="51.375" customWidth="1" style="609"/>
    <col min="1794" max="1794" width="22.625" customWidth="1" style="609"/>
    <col min="1795" max="1795" width="7.625" customWidth="1" style="609"/>
    <col min="1796" max="1796" width="16.125" customWidth="1" style="609"/>
    <col min="1797" max="2048" width="6.75" style="609"/>
    <col min="2049" max="2049" width="51.375" customWidth="1" style="609"/>
    <col min="2050" max="2050" width="22.625" customWidth="1" style="609"/>
    <col min="2051" max="2051" width="7.625" customWidth="1" style="609"/>
    <col min="2052" max="2052" width="16.125" customWidth="1" style="609"/>
    <col min="2053" max="2304" width="6.75" style="609"/>
    <col min="2305" max="2305" width="51.375" customWidth="1" style="609"/>
    <col min="2306" max="2306" width="22.625" customWidth="1" style="609"/>
    <col min="2307" max="2307" width="7.625" customWidth="1" style="609"/>
    <col min="2308" max="2308" width="16.125" customWidth="1" style="609"/>
    <col min="2309" max="2560" width="6.75" style="609"/>
    <col min="2561" max="2561" width="51.375" customWidth="1" style="609"/>
    <col min="2562" max="2562" width="22.625" customWidth="1" style="609"/>
    <col min="2563" max="2563" width="7.625" customWidth="1" style="609"/>
    <col min="2564" max="2564" width="16.125" customWidth="1" style="609"/>
    <col min="2565" max="2816" width="6.75" style="609"/>
    <col min="2817" max="2817" width="51.375" customWidth="1" style="609"/>
    <col min="2818" max="2818" width="22.625" customWidth="1" style="609"/>
    <col min="2819" max="2819" width="7.625" customWidth="1" style="609"/>
    <col min="2820" max="2820" width="16.125" customWidth="1" style="609"/>
    <col min="2821" max="3072" width="6.75" style="609"/>
    <col min="3073" max="3073" width="51.375" customWidth="1" style="609"/>
    <col min="3074" max="3074" width="22.625" customWidth="1" style="609"/>
    <col min="3075" max="3075" width="7.625" customWidth="1" style="609"/>
    <col min="3076" max="3076" width="16.125" customWidth="1" style="609"/>
    <col min="3077" max="3328" width="6.75" style="609"/>
    <col min="3329" max="3329" width="51.375" customWidth="1" style="609"/>
    <col min="3330" max="3330" width="22.625" customWidth="1" style="609"/>
    <col min="3331" max="3331" width="7.625" customWidth="1" style="609"/>
    <col min="3332" max="3332" width="16.125" customWidth="1" style="609"/>
    <col min="3333" max="3584" width="6.75" style="609"/>
    <col min="3585" max="3585" width="51.375" customWidth="1" style="609"/>
    <col min="3586" max="3586" width="22.625" customWidth="1" style="609"/>
    <col min="3587" max="3587" width="7.625" customWidth="1" style="609"/>
    <col min="3588" max="3588" width="16.125" customWidth="1" style="609"/>
    <col min="3589" max="3840" width="6.75" style="609"/>
    <col min="3841" max="3841" width="51.375" customWidth="1" style="609"/>
    <col min="3842" max="3842" width="22.625" customWidth="1" style="609"/>
    <col min="3843" max="3843" width="7.625" customWidth="1" style="609"/>
    <col min="3844" max="3844" width="16.125" customWidth="1" style="609"/>
    <col min="3845" max="4096" width="6.75" style="609"/>
    <col min="4097" max="4097" width="51.375" customWidth="1" style="609"/>
    <col min="4098" max="4098" width="22.625" customWidth="1" style="609"/>
    <col min="4099" max="4099" width="7.625" customWidth="1" style="609"/>
    <col min="4100" max="4100" width="16.125" customWidth="1" style="609"/>
    <col min="4101" max="4352" width="6.75" style="609"/>
    <col min="4353" max="4353" width="51.375" customWidth="1" style="609"/>
    <col min="4354" max="4354" width="22.625" customWidth="1" style="609"/>
    <col min="4355" max="4355" width="7.625" customWidth="1" style="609"/>
    <col min="4356" max="4356" width="16.125" customWidth="1" style="609"/>
    <col min="4357" max="4608" width="6.75" style="609"/>
    <col min="4609" max="4609" width="51.375" customWidth="1" style="609"/>
    <col min="4610" max="4610" width="22.625" customWidth="1" style="609"/>
    <col min="4611" max="4611" width="7.625" customWidth="1" style="609"/>
    <col min="4612" max="4612" width="16.125" customWidth="1" style="609"/>
    <col min="4613" max="4864" width="6.75" style="609"/>
    <col min="4865" max="4865" width="51.375" customWidth="1" style="609"/>
    <col min="4866" max="4866" width="22.625" customWidth="1" style="609"/>
    <col min="4867" max="4867" width="7.625" customWidth="1" style="609"/>
    <col min="4868" max="4868" width="16.125" customWidth="1" style="609"/>
    <col min="4869" max="5120" width="6.75" style="609"/>
    <col min="5121" max="5121" width="51.375" customWidth="1" style="609"/>
    <col min="5122" max="5122" width="22.625" customWidth="1" style="609"/>
    <col min="5123" max="5123" width="7.625" customWidth="1" style="609"/>
    <col min="5124" max="5124" width="16.125" customWidth="1" style="609"/>
    <col min="5125" max="5376" width="6.75" style="609"/>
    <col min="5377" max="5377" width="51.375" customWidth="1" style="609"/>
    <col min="5378" max="5378" width="22.625" customWidth="1" style="609"/>
    <col min="5379" max="5379" width="7.625" customWidth="1" style="609"/>
    <col min="5380" max="5380" width="16.125" customWidth="1" style="609"/>
    <col min="5381" max="5632" width="6.75" style="609"/>
    <col min="5633" max="5633" width="51.375" customWidth="1" style="609"/>
    <col min="5634" max="5634" width="22.625" customWidth="1" style="609"/>
    <col min="5635" max="5635" width="7.625" customWidth="1" style="609"/>
    <col min="5636" max="5636" width="16.125" customWidth="1" style="609"/>
    <col min="5637" max="5888" width="6.75" style="609"/>
    <col min="5889" max="5889" width="51.375" customWidth="1" style="609"/>
    <col min="5890" max="5890" width="22.625" customWidth="1" style="609"/>
    <col min="5891" max="5891" width="7.625" customWidth="1" style="609"/>
    <col min="5892" max="5892" width="16.125" customWidth="1" style="609"/>
    <col min="5893" max="6144" width="6.75" style="609"/>
    <col min="6145" max="6145" width="51.375" customWidth="1" style="609"/>
    <col min="6146" max="6146" width="22.625" customWidth="1" style="609"/>
    <col min="6147" max="6147" width="7.625" customWidth="1" style="609"/>
    <col min="6148" max="6148" width="16.125" customWidth="1" style="609"/>
    <col min="6149" max="6400" width="6.75" style="609"/>
    <col min="6401" max="6401" width="51.375" customWidth="1" style="609"/>
    <col min="6402" max="6402" width="22.625" customWidth="1" style="609"/>
    <col min="6403" max="6403" width="7.625" customWidth="1" style="609"/>
    <col min="6404" max="6404" width="16.125" customWidth="1" style="609"/>
    <col min="6405" max="6656" width="6.75" style="609"/>
    <col min="6657" max="6657" width="51.375" customWidth="1" style="609"/>
    <col min="6658" max="6658" width="22.625" customWidth="1" style="609"/>
    <col min="6659" max="6659" width="7.625" customWidth="1" style="609"/>
    <col min="6660" max="6660" width="16.125" customWidth="1" style="609"/>
    <col min="6661" max="6912" width="6.75" style="609"/>
    <col min="6913" max="6913" width="51.375" customWidth="1" style="609"/>
    <col min="6914" max="6914" width="22.625" customWidth="1" style="609"/>
    <col min="6915" max="6915" width="7.625" customWidth="1" style="609"/>
    <col min="6916" max="6916" width="16.125" customWidth="1" style="609"/>
    <col min="6917" max="7168" width="6.75" style="609"/>
    <col min="7169" max="7169" width="51.375" customWidth="1" style="609"/>
    <col min="7170" max="7170" width="22.625" customWidth="1" style="609"/>
    <col min="7171" max="7171" width="7.625" customWidth="1" style="609"/>
    <col min="7172" max="7172" width="16.125" customWidth="1" style="609"/>
    <col min="7173" max="7424" width="6.75" style="609"/>
    <col min="7425" max="7425" width="51.375" customWidth="1" style="609"/>
    <col min="7426" max="7426" width="22.625" customWidth="1" style="609"/>
    <col min="7427" max="7427" width="7.625" customWidth="1" style="609"/>
    <col min="7428" max="7428" width="16.125" customWidth="1" style="609"/>
    <col min="7429" max="7680" width="6.75" style="609"/>
    <col min="7681" max="7681" width="51.375" customWidth="1" style="609"/>
    <col min="7682" max="7682" width="22.625" customWidth="1" style="609"/>
    <col min="7683" max="7683" width="7.625" customWidth="1" style="609"/>
    <col min="7684" max="7684" width="16.125" customWidth="1" style="609"/>
    <col min="7685" max="7936" width="6.75" style="609"/>
    <col min="7937" max="7937" width="51.375" customWidth="1" style="609"/>
    <col min="7938" max="7938" width="22.625" customWidth="1" style="609"/>
    <col min="7939" max="7939" width="7.625" customWidth="1" style="609"/>
    <col min="7940" max="7940" width="16.125" customWidth="1" style="609"/>
    <col min="7941" max="8192" width="6.75" style="609"/>
    <col min="8193" max="8193" width="51.375" customWidth="1" style="609"/>
    <col min="8194" max="8194" width="22.625" customWidth="1" style="609"/>
    <col min="8195" max="8195" width="7.625" customWidth="1" style="609"/>
    <col min="8196" max="8196" width="16.125" customWidth="1" style="609"/>
    <col min="8197" max="8448" width="6.75" style="609"/>
    <col min="8449" max="8449" width="51.375" customWidth="1" style="609"/>
    <col min="8450" max="8450" width="22.625" customWidth="1" style="609"/>
    <col min="8451" max="8451" width="7.625" customWidth="1" style="609"/>
    <col min="8452" max="8452" width="16.125" customWidth="1" style="609"/>
    <col min="8453" max="8704" width="6.75" style="609"/>
    <col min="8705" max="8705" width="51.375" customWidth="1" style="609"/>
    <col min="8706" max="8706" width="22.625" customWidth="1" style="609"/>
    <col min="8707" max="8707" width="7.625" customWidth="1" style="609"/>
    <col min="8708" max="8708" width="16.125" customWidth="1" style="609"/>
    <col min="8709" max="8960" width="6.75" style="609"/>
    <col min="8961" max="8961" width="51.375" customWidth="1" style="609"/>
    <col min="8962" max="8962" width="22.625" customWidth="1" style="609"/>
    <col min="8963" max="8963" width="7.625" customWidth="1" style="609"/>
    <col min="8964" max="8964" width="16.125" customWidth="1" style="609"/>
    <col min="8965" max="9216" width="6.75" style="609"/>
    <col min="9217" max="9217" width="51.375" customWidth="1" style="609"/>
    <col min="9218" max="9218" width="22.625" customWidth="1" style="609"/>
    <col min="9219" max="9219" width="7.625" customWidth="1" style="609"/>
    <col min="9220" max="9220" width="16.125" customWidth="1" style="609"/>
    <col min="9221" max="9472" width="6.75" style="609"/>
    <col min="9473" max="9473" width="51.375" customWidth="1" style="609"/>
    <col min="9474" max="9474" width="22.625" customWidth="1" style="609"/>
    <col min="9475" max="9475" width="7.625" customWidth="1" style="609"/>
    <col min="9476" max="9476" width="16.125" customWidth="1" style="609"/>
    <col min="9477" max="9728" width="6.75" style="609"/>
    <col min="9729" max="9729" width="51.375" customWidth="1" style="609"/>
    <col min="9730" max="9730" width="22.625" customWidth="1" style="609"/>
    <col min="9731" max="9731" width="7.625" customWidth="1" style="609"/>
    <col min="9732" max="9732" width="16.125" customWidth="1" style="609"/>
    <col min="9733" max="9984" width="6.75" style="609"/>
    <col min="9985" max="9985" width="51.375" customWidth="1" style="609"/>
    <col min="9986" max="9986" width="22.625" customWidth="1" style="609"/>
    <col min="9987" max="9987" width="7.625" customWidth="1" style="609"/>
    <col min="9988" max="9988" width="16.125" customWidth="1" style="609"/>
    <col min="9989" max="10240" width="6.75" style="609"/>
    <col min="10241" max="10241" width="51.375" customWidth="1" style="609"/>
    <col min="10242" max="10242" width="22.625" customWidth="1" style="609"/>
    <col min="10243" max="10243" width="7.625" customWidth="1" style="609"/>
    <col min="10244" max="10244" width="16.125" customWidth="1" style="609"/>
    <col min="10245" max="10496" width="6.75" style="609"/>
    <col min="10497" max="10497" width="51.375" customWidth="1" style="609"/>
    <col min="10498" max="10498" width="22.625" customWidth="1" style="609"/>
    <col min="10499" max="10499" width="7.625" customWidth="1" style="609"/>
    <col min="10500" max="10500" width="16.125" customWidth="1" style="609"/>
    <col min="10501" max="10752" width="6.75" style="609"/>
    <col min="10753" max="10753" width="51.375" customWidth="1" style="609"/>
    <col min="10754" max="10754" width="22.625" customWidth="1" style="609"/>
    <col min="10755" max="10755" width="7.625" customWidth="1" style="609"/>
    <col min="10756" max="10756" width="16.125" customWidth="1" style="609"/>
    <col min="10757" max="11008" width="6.75" style="609"/>
    <col min="11009" max="11009" width="51.375" customWidth="1" style="609"/>
    <col min="11010" max="11010" width="22.625" customWidth="1" style="609"/>
    <col min="11011" max="11011" width="7.625" customWidth="1" style="609"/>
    <col min="11012" max="11012" width="16.125" customWidth="1" style="609"/>
    <col min="11013" max="11264" width="6.75" style="609"/>
    <col min="11265" max="11265" width="51.375" customWidth="1" style="609"/>
    <col min="11266" max="11266" width="22.625" customWidth="1" style="609"/>
    <col min="11267" max="11267" width="7.625" customWidth="1" style="609"/>
    <col min="11268" max="11268" width="16.125" customWidth="1" style="609"/>
    <col min="11269" max="11520" width="6.75" style="609"/>
    <col min="11521" max="11521" width="51.375" customWidth="1" style="609"/>
    <col min="11522" max="11522" width="22.625" customWidth="1" style="609"/>
    <col min="11523" max="11523" width="7.625" customWidth="1" style="609"/>
    <col min="11524" max="11524" width="16.125" customWidth="1" style="609"/>
    <col min="11525" max="11776" width="6.75" style="609"/>
    <col min="11777" max="11777" width="51.375" customWidth="1" style="609"/>
    <col min="11778" max="11778" width="22.625" customWidth="1" style="609"/>
    <col min="11779" max="11779" width="7.625" customWidth="1" style="609"/>
    <col min="11780" max="11780" width="16.125" customWidth="1" style="609"/>
    <col min="11781" max="12032" width="6.75" style="609"/>
    <col min="12033" max="12033" width="51.375" customWidth="1" style="609"/>
    <col min="12034" max="12034" width="22.625" customWidth="1" style="609"/>
    <col min="12035" max="12035" width="7.625" customWidth="1" style="609"/>
    <col min="12036" max="12036" width="16.125" customWidth="1" style="609"/>
    <col min="12037" max="12288" width="6.75" style="609"/>
    <col min="12289" max="12289" width="51.375" customWidth="1" style="609"/>
    <col min="12290" max="12290" width="22.625" customWidth="1" style="609"/>
    <col min="12291" max="12291" width="7.625" customWidth="1" style="609"/>
    <col min="12292" max="12292" width="16.125" customWidth="1" style="609"/>
    <col min="12293" max="12544" width="6.75" style="609"/>
    <col min="12545" max="12545" width="51.375" customWidth="1" style="609"/>
    <col min="12546" max="12546" width="22.625" customWidth="1" style="609"/>
    <col min="12547" max="12547" width="7.625" customWidth="1" style="609"/>
    <col min="12548" max="12548" width="16.125" customWidth="1" style="609"/>
    <col min="12549" max="12800" width="6.75" style="609"/>
    <col min="12801" max="12801" width="51.375" customWidth="1" style="609"/>
    <col min="12802" max="12802" width="22.625" customWidth="1" style="609"/>
    <col min="12803" max="12803" width="7.625" customWidth="1" style="609"/>
    <col min="12804" max="12804" width="16.125" customWidth="1" style="609"/>
    <col min="12805" max="13056" width="6.75" style="609"/>
    <col min="13057" max="13057" width="51.375" customWidth="1" style="609"/>
    <col min="13058" max="13058" width="22.625" customWidth="1" style="609"/>
    <col min="13059" max="13059" width="7.625" customWidth="1" style="609"/>
    <col min="13060" max="13060" width="16.125" customWidth="1" style="609"/>
    <col min="13061" max="13312" width="6.75" style="609"/>
    <col min="13313" max="13313" width="51.375" customWidth="1" style="609"/>
    <col min="13314" max="13314" width="22.625" customWidth="1" style="609"/>
    <col min="13315" max="13315" width="7.625" customWidth="1" style="609"/>
    <col min="13316" max="13316" width="16.125" customWidth="1" style="609"/>
    <col min="13317" max="13568" width="6.75" style="609"/>
    <col min="13569" max="13569" width="51.375" customWidth="1" style="609"/>
    <col min="13570" max="13570" width="22.625" customWidth="1" style="609"/>
    <col min="13571" max="13571" width="7.625" customWidth="1" style="609"/>
    <col min="13572" max="13572" width="16.125" customWidth="1" style="609"/>
    <col min="13573" max="13824" width="6.75" style="609"/>
    <col min="13825" max="13825" width="51.375" customWidth="1" style="609"/>
    <col min="13826" max="13826" width="22.625" customWidth="1" style="609"/>
    <col min="13827" max="13827" width="7.625" customWidth="1" style="609"/>
    <col min="13828" max="13828" width="16.125" customWidth="1" style="609"/>
    <col min="13829" max="14080" width="6.75" style="609"/>
    <col min="14081" max="14081" width="51.375" customWidth="1" style="609"/>
    <col min="14082" max="14082" width="22.625" customWidth="1" style="609"/>
    <col min="14083" max="14083" width="7.625" customWidth="1" style="609"/>
    <col min="14084" max="14084" width="16.125" customWidth="1" style="609"/>
    <col min="14085" max="14336" width="6.75" style="609"/>
    <col min="14337" max="14337" width="51.375" customWidth="1" style="609"/>
    <col min="14338" max="14338" width="22.625" customWidth="1" style="609"/>
    <col min="14339" max="14339" width="7.625" customWidth="1" style="609"/>
    <col min="14340" max="14340" width="16.125" customWidth="1" style="609"/>
    <col min="14341" max="14592" width="6.75" style="609"/>
    <col min="14593" max="14593" width="51.375" customWidth="1" style="609"/>
    <col min="14594" max="14594" width="22.625" customWidth="1" style="609"/>
    <col min="14595" max="14595" width="7.625" customWidth="1" style="609"/>
    <col min="14596" max="14596" width="16.125" customWidth="1" style="609"/>
    <col min="14597" max="14848" width="6.75" style="609"/>
    <col min="14849" max="14849" width="51.375" customWidth="1" style="609"/>
    <col min="14850" max="14850" width="22.625" customWidth="1" style="609"/>
    <col min="14851" max="14851" width="7.625" customWidth="1" style="609"/>
    <col min="14852" max="14852" width="16.125" customWidth="1" style="609"/>
    <col min="14853" max="15104" width="6.75" style="609"/>
    <col min="15105" max="15105" width="51.375" customWidth="1" style="609"/>
    <col min="15106" max="15106" width="22.625" customWidth="1" style="609"/>
    <col min="15107" max="15107" width="7.625" customWidth="1" style="609"/>
    <col min="15108" max="15108" width="16.125" customWidth="1" style="609"/>
    <col min="15109" max="15360" width="6.75" style="609"/>
    <col min="15361" max="15361" width="51.375" customWidth="1" style="609"/>
    <col min="15362" max="15362" width="22.625" customWidth="1" style="609"/>
    <col min="15363" max="15363" width="7.625" customWidth="1" style="609"/>
    <col min="15364" max="15364" width="16.125" customWidth="1" style="609"/>
    <col min="15365" max="15616" width="6.75" style="609"/>
    <col min="15617" max="15617" width="51.375" customWidth="1" style="609"/>
    <col min="15618" max="15618" width="22.625" customWidth="1" style="609"/>
    <col min="15619" max="15619" width="7.625" customWidth="1" style="609"/>
    <col min="15620" max="15620" width="16.125" customWidth="1" style="609"/>
    <col min="15621" max="15872" width="6.75" style="609"/>
    <col min="15873" max="15873" width="51.375" customWidth="1" style="609"/>
    <col min="15874" max="15874" width="22.625" customWidth="1" style="609"/>
    <col min="15875" max="15875" width="7.625" customWidth="1" style="609"/>
    <col min="15876" max="15876" width="16.125" customWidth="1" style="609"/>
    <col min="15877" max="16128" width="6.75" style="609"/>
    <col min="16129" max="16129" width="51.375" customWidth="1" style="609"/>
    <col min="16130" max="16130" width="22.625" customWidth="1" style="609"/>
    <col min="16131" max="16131" width="7.625" customWidth="1" style="609"/>
    <col min="16132" max="16132" width="16.125" customWidth="1" style="609"/>
    <col min="16133" max="16384" width="6.75" style="609"/>
  </cols>
  <sheetData>
    <row ht="21.75" customHeight="1" x14ac:dyDescent="0.15" r="1" spans="1:1">
      <c r="A1" s="608" t="s">
        <v>243</v>
      </c>
    </row>
    <row ht="30.0" customHeight="1" x14ac:dyDescent="0.15" r="2" spans="1:6">
      <c r="A2" s="607" t="s">
        <v>244</v>
      </c>
      <c r="B2" s="607"/>
      <c r="C2" s="607"/>
      <c r="D2" s="607"/>
      <c r="E2" s="639"/>
      <c r="F2" s="639"/>
    </row>
    <row ht="21.75" customHeight="1" x14ac:dyDescent="0.15" r="3" spans="1:6">
      <c r="A3" s="606"/>
      <c r="B3" s="606"/>
      <c r="C3" s="640" t="s">
        <v>2</v>
      </c>
      <c r="D3" s="596"/>
      <c r="E3" s="639"/>
      <c r="F3" s="639"/>
    </row>
    <row s="619" customFormat="1" ht="21.75" customHeight="1" x14ac:dyDescent="0.15" r="4" spans="1:4">
      <c r="A4" s="598" t="s">
        <v>245</v>
      </c>
      <c r="B4" s="598" t="s">
        <v>154</v>
      </c>
      <c r="C4" s="638" t="s">
        <v>246</v>
      </c>
      <c r="D4" s="638"/>
    </row>
    <row ht="21.75" customHeight="1" x14ac:dyDescent="0.15" r="5" spans="1:4">
      <c r="A5" s="618" t="s">
        <v>247</v>
      </c>
      <c r="B5" s="634"/>
      <c r="C5" s="635">
        <v>88200.63</v>
      </c>
      <c r="D5" s="635"/>
    </row>
    <row ht="21.75" customHeight="1" x14ac:dyDescent="0.15" r="6" spans="1:4">
      <c r="A6" s="618" t="s">
        <v>248</v>
      </c>
      <c r="B6" s="637">
        <v>104063.58</v>
      </c>
      <c r="C6" s="636"/>
      <c r="D6" s="636"/>
    </row>
    <row ht="21.75" customHeight="1" x14ac:dyDescent="0.15" r="7" spans="1:4">
      <c r="A7" s="618" t="s">
        <v>249</v>
      </c>
      <c r="B7" s="634"/>
      <c r="C7" s="635">
        <v>13600</v>
      </c>
      <c r="D7" s="635"/>
    </row>
    <row ht="21.75" customHeight="1" x14ac:dyDescent="0.15" r="8" spans="1:4">
      <c r="A8" s="618" t="s">
        <v>250</v>
      </c>
      <c r="B8" s="634"/>
      <c r="C8" s="635">
        <v>0</v>
      </c>
      <c r="D8" s="635"/>
    </row>
    <row ht="21.75" customHeight="1" x14ac:dyDescent="0.15" r="9" spans="1:4">
      <c r="A9" s="618" t="s">
        <v>251</v>
      </c>
      <c r="B9" s="634"/>
      <c r="C9" s="635">
        <v>13600</v>
      </c>
      <c r="D9" s="635"/>
    </row>
    <row ht="21.75" customHeight="1" x14ac:dyDescent="0.15" r="10" spans="1:4">
      <c r="A10" s="618" t="s">
        <v>252</v>
      </c>
      <c r="B10" s="634"/>
      <c r="C10" s="635">
        <v>0</v>
      </c>
      <c r="D10" s="635"/>
    </row>
    <row ht="21.75" customHeight="1" x14ac:dyDescent="0.15" r="11" spans="1:4">
      <c r="A11" s="618" t="s">
        <v>253</v>
      </c>
      <c r="B11" s="634"/>
      <c r="C11" s="635">
        <v>101611.16</v>
      </c>
      <c r="D11" s="635"/>
    </row>
    <row ht="21.75" customHeight="1" x14ac:dyDescent="0.15" r="12" spans="1:4">
      <c r="A12" s="618" t="s">
        <v>254</v>
      </c>
      <c r="B12" s="634"/>
      <c r="C12" s="633"/>
      <c r="D12" s="633"/>
    </row>
    <row ht="21.75" customHeight="1" x14ac:dyDescent="0.15" r="13" spans="1:4">
      <c r="A13" s="618" t="s">
        <v>255</v>
      </c>
      <c r="B13" s="634"/>
      <c r="C13" s="633"/>
      <c r="D13" s="633"/>
    </row>
    <row ht="21.75" customHeight="1" x14ac:dyDescent="0.15" r="14" spans="1:4">
      <c r="A14" s="596"/>
      <c r="B14" s="596"/>
      <c r="C14" s="596"/>
      <c r="D14" s="596"/>
    </row>
  </sheetData>
  <mergeCells count="13">
    <mergeCell ref="A2:D2"/>
    <mergeCell ref="C3:D3"/>
    <mergeCell ref="C4:D4"/>
    <mergeCell ref="C5:D5"/>
    <mergeCell ref="C6:D6"/>
    <mergeCell ref="C7:D7"/>
    <mergeCell ref="C8:D8"/>
    <mergeCell ref="C9:D9"/>
    <mergeCell ref="C10:D10"/>
    <mergeCell ref="C11:D11"/>
    <mergeCell ref="C12:D12"/>
    <mergeCell ref="C13:D13"/>
    <mergeCell ref="A14:D14"/>
  </mergeCells>
  <phoneticPr fontId="0" type="noConversion"/>
  <pageMargins left="0.7520833822685903" right="0.7520833822685903" top="0.9999999849815069" bottom="0.9999999849815069" header="0.49999999249075344" footer="0.49999999249075344"/>
  <pageSetup paperSize="9"/>
  <extLst>
    <ext uri="{2D9387EB-5337-4D45-933B-B4D357D02E09}">
      <gutter val="0.0" pos="0"/>
    </ext>
  </extLst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WVL12"/>
  <sheetViews>
    <sheetView zoomScaleNormal="100" topLeftCell="A1" workbookViewId="0">
      <selection activeCell="G15" activeCellId="0" sqref="G15"/>
    </sheetView>
  </sheetViews>
  <sheetFormatPr defaultRowHeight="21.95" customHeight="1" defaultColWidth="6.75" x14ac:dyDescent="0.15"/>
  <cols>
    <col min="1" max="1" width="50.375" customWidth="1" style="609"/>
    <col min="2" max="3" width="22.625" customWidth="1" style="609"/>
    <col min="4" max="4" width="10.625" customWidth="1" style="594"/>
    <col min="5" max="256" width="6.75" style="594"/>
    <col min="257" max="257" width="50.375" customWidth="1" style="594"/>
    <col min="258" max="259" width="22.625" customWidth="1" style="594"/>
    <col min="260" max="260" width="10.625" customWidth="1" style="594"/>
    <col min="261" max="512" width="6.75" style="594"/>
    <col min="513" max="513" width="50.375" customWidth="1" style="594"/>
    <col min="514" max="515" width="22.625" customWidth="1" style="594"/>
    <col min="516" max="516" width="10.625" customWidth="1" style="594"/>
    <col min="517" max="768" width="6.75" style="594"/>
    <col min="769" max="769" width="50.375" customWidth="1" style="594"/>
    <col min="770" max="771" width="22.625" customWidth="1" style="594"/>
    <col min="772" max="772" width="10.625" customWidth="1" style="594"/>
    <col min="773" max="1024" width="6.75" style="594"/>
    <col min="1025" max="1025" width="50.375" customWidth="1" style="594"/>
    <col min="1026" max="1027" width="22.625" customWidth="1" style="594"/>
    <col min="1028" max="1028" width="10.625" customWidth="1" style="594"/>
    <col min="1029" max="1280" width="6.75" style="594"/>
    <col min="1281" max="1281" width="50.375" customWidth="1" style="594"/>
    <col min="1282" max="1283" width="22.625" customWidth="1" style="594"/>
    <col min="1284" max="1284" width="10.625" customWidth="1" style="594"/>
    <col min="1285" max="1536" width="6.75" style="594"/>
    <col min="1537" max="1537" width="50.375" customWidth="1" style="594"/>
    <col min="1538" max="1539" width="22.625" customWidth="1" style="594"/>
    <col min="1540" max="1540" width="10.625" customWidth="1" style="594"/>
    <col min="1541" max="1792" width="6.75" style="594"/>
    <col min="1793" max="1793" width="50.375" customWidth="1" style="594"/>
    <col min="1794" max="1795" width="22.625" customWidth="1" style="594"/>
    <col min="1796" max="1796" width="10.625" customWidth="1" style="594"/>
    <col min="1797" max="2048" width="6.75" style="594"/>
    <col min="2049" max="2049" width="50.375" customWidth="1" style="594"/>
    <col min="2050" max="2051" width="22.625" customWidth="1" style="594"/>
    <col min="2052" max="2052" width="10.625" customWidth="1" style="594"/>
    <col min="2053" max="2304" width="6.75" style="594"/>
    <col min="2305" max="2305" width="50.375" customWidth="1" style="594"/>
    <col min="2306" max="2307" width="22.625" customWidth="1" style="594"/>
    <col min="2308" max="2308" width="10.625" customWidth="1" style="594"/>
    <col min="2309" max="2560" width="6.75" style="594"/>
    <col min="2561" max="2561" width="50.375" customWidth="1" style="594"/>
    <col min="2562" max="2563" width="22.625" customWidth="1" style="594"/>
    <col min="2564" max="2564" width="10.625" customWidth="1" style="594"/>
    <col min="2565" max="2816" width="6.75" style="594"/>
    <col min="2817" max="2817" width="50.375" customWidth="1" style="594"/>
    <col min="2818" max="2819" width="22.625" customWidth="1" style="594"/>
    <col min="2820" max="2820" width="10.625" customWidth="1" style="594"/>
    <col min="2821" max="3072" width="6.75" style="594"/>
    <col min="3073" max="3073" width="50.375" customWidth="1" style="594"/>
    <col min="3074" max="3075" width="22.625" customWidth="1" style="594"/>
    <col min="3076" max="3076" width="10.625" customWidth="1" style="594"/>
    <col min="3077" max="3328" width="6.75" style="594"/>
    <col min="3329" max="3329" width="50.375" customWidth="1" style="594"/>
    <col min="3330" max="3331" width="22.625" customWidth="1" style="594"/>
    <col min="3332" max="3332" width="10.625" customWidth="1" style="594"/>
    <col min="3333" max="3584" width="6.75" style="594"/>
    <col min="3585" max="3585" width="50.375" customWidth="1" style="594"/>
    <col min="3586" max="3587" width="22.625" customWidth="1" style="594"/>
    <col min="3588" max="3588" width="10.625" customWidth="1" style="594"/>
    <col min="3589" max="3840" width="6.75" style="594"/>
    <col min="3841" max="3841" width="50.375" customWidth="1" style="594"/>
    <col min="3842" max="3843" width="22.625" customWidth="1" style="594"/>
    <col min="3844" max="3844" width="10.625" customWidth="1" style="594"/>
    <col min="3845" max="4096" width="6.75" style="594"/>
    <col min="4097" max="4097" width="50.375" customWidth="1" style="594"/>
    <col min="4098" max="4099" width="22.625" customWidth="1" style="594"/>
    <col min="4100" max="4100" width="10.625" customWidth="1" style="594"/>
    <col min="4101" max="4352" width="6.75" style="594"/>
    <col min="4353" max="4353" width="50.375" customWidth="1" style="594"/>
    <col min="4354" max="4355" width="22.625" customWidth="1" style="594"/>
    <col min="4356" max="4356" width="10.625" customWidth="1" style="594"/>
    <col min="4357" max="4608" width="6.75" style="594"/>
    <col min="4609" max="4609" width="50.375" customWidth="1" style="594"/>
    <col min="4610" max="4611" width="22.625" customWidth="1" style="594"/>
    <col min="4612" max="4612" width="10.625" customWidth="1" style="594"/>
    <col min="4613" max="4864" width="6.75" style="594"/>
    <col min="4865" max="4865" width="50.375" customWidth="1" style="594"/>
    <col min="4866" max="4867" width="22.625" customWidth="1" style="594"/>
    <col min="4868" max="4868" width="10.625" customWidth="1" style="594"/>
    <col min="4869" max="5120" width="6.75" style="594"/>
    <col min="5121" max="5121" width="50.375" customWidth="1" style="594"/>
    <col min="5122" max="5123" width="22.625" customWidth="1" style="594"/>
    <col min="5124" max="5124" width="10.625" customWidth="1" style="594"/>
    <col min="5125" max="5376" width="6.75" style="594"/>
    <col min="5377" max="5377" width="50.375" customWidth="1" style="594"/>
    <col min="5378" max="5379" width="22.625" customWidth="1" style="594"/>
    <col min="5380" max="5380" width="10.625" customWidth="1" style="594"/>
    <col min="5381" max="5632" width="6.75" style="594"/>
    <col min="5633" max="5633" width="50.375" customWidth="1" style="594"/>
    <col min="5634" max="5635" width="22.625" customWidth="1" style="594"/>
    <col min="5636" max="5636" width="10.625" customWidth="1" style="594"/>
    <col min="5637" max="5888" width="6.75" style="594"/>
    <col min="5889" max="5889" width="50.375" customWidth="1" style="594"/>
    <col min="5890" max="5891" width="22.625" customWidth="1" style="594"/>
    <col min="5892" max="5892" width="10.625" customWidth="1" style="594"/>
    <col min="5893" max="6144" width="6.75" style="594"/>
    <col min="6145" max="6145" width="50.375" customWidth="1" style="594"/>
    <col min="6146" max="6147" width="22.625" customWidth="1" style="594"/>
    <col min="6148" max="6148" width="10.625" customWidth="1" style="594"/>
    <col min="6149" max="6400" width="6.75" style="594"/>
    <col min="6401" max="6401" width="50.375" customWidth="1" style="594"/>
    <col min="6402" max="6403" width="22.625" customWidth="1" style="594"/>
    <col min="6404" max="6404" width="10.625" customWidth="1" style="594"/>
    <col min="6405" max="6656" width="6.75" style="594"/>
    <col min="6657" max="6657" width="50.375" customWidth="1" style="594"/>
    <col min="6658" max="6659" width="22.625" customWidth="1" style="594"/>
    <col min="6660" max="6660" width="10.625" customWidth="1" style="594"/>
    <col min="6661" max="6912" width="6.75" style="594"/>
    <col min="6913" max="6913" width="50.375" customWidth="1" style="594"/>
    <col min="6914" max="6915" width="22.625" customWidth="1" style="594"/>
    <col min="6916" max="6916" width="10.625" customWidth="1" style="594"/>
    <col min="6917" max="7168" width="6.75" style="594"/>
    <col min="7169" max="7169" width="50.375" customWidth="1" style="594"/>
    <col min="7170" max="7171" width="22.625" customWidth="1" style="594"/>
    <col min="7172" max="7172" width="10.625" customWidth="1" style="594"/>
    <col min="7173" max="7424" width="6.75" style="594"/>
    <col min="7425" max="7425" width="50.375" customWidth="1" style="594"/>
    <col min="7426" max="7427" width="22.625" customWidth="1" style="594"/>
    <col min="7428" max="7428" width="10.625" customWidth="1" style="594"/>
    <col min="7429" max="7680" width="6.75" style="594"/>
    <col min="7681" max="7681" width="50.375" customWidth="1" style="594"/>
    <col min="7682" max="7683" width="22.625" customWidth="1" style="594"/>
    <col min="7684" max="7684" width="10.625" customWidth="1" style="594"/>
    <col min="7685" max="7936" width="6.75" style="594"/>
    <col min="7937" max="7937" width="50.375" customWidth="1" style="594"/>
    <col min="7938" max="7939" width="22.625" customWidth="1" style="594"/>
    <col min="7940" max="7940" width="10.625" customWidth="1" style="594"/>
    <col min="7941" max="8192" width="6.75" style="594"/>
    <col min="8193" max="8193" width="50.375" customWidth="1" style="594"/>
    <col min="8194" max="8195" width="22.625" customWidth="1" style="594"/>
    <col min="8196" max="8196" width="10.625" customWidth="1" style="594"/>
    <col min="8197" max="8448" width="6.75" style="594"/>
    <col min="8449" max="8449" width="50.375" customWidth="1" style="594"/>
    <col min="8450" max="8451" width="22.625" customWidth="1" style="594"/>
    <col min="8452" max="8452" width="10.625" customWidth="1" style="594"/>
    <col min="8453" max="8704" width="6.75" style="594"/>
    <col min="8705" max="8705" width="50.375" customWidth="1" style="594"/>
    <col min="8706" max="8707" width="22.625" customWidth="1" style="594"/>
    <col min="8708" max="8708" width="10.625" customWidth="1" style="594"/>
    <col min="8709" max="8960" width="6.75" style="594"/>
    <col min="8961" max="8961" width="50.375" customWidth="1" style="594"/>
    <col min="8962" max="8963" width="22.625" customWidth="1" style="594"/>
    <col min="8964" max="8964" width="10.625" customWidth="1" style="594"/>
    <col min="8965" max="9216" width="6.75" style="594"/>
    <col min="9217" max="9217" width="50.375" customWidth="1" style="594"/>
    <col min="9218" max="9219" width="22.625" customWidth="1" style="594"/>
    <col min="9220" max="9220" width="10.625" customWidth="1" style="594"/>
    <col min="9221" max="9472" width="6.75" style="594"/>
    <col min="9473" max="9473" width="50.375" customWidth="1" style="594"/>
    <col min="9474" max="9475" width="22.625" customWidth="1" style="594"/>
    <col min="9476" max="9476" width="10.625" customWidth="1" style="594"/>
    <col min="9477" max="9728" width="6.75" style="594"/>
    <col min="9729" max="9729" width="50.375" customWidth="1" style="594"/>
    <col min="9730" max="9731" width="22.625" customWidth="1" style="594"/>
    <col min="9732" max="9732" width="10.625" customWidth="1" style="594"/>
    <col min="9733" max="9984" width="6.75" style="594"/>
    <col min="9985" max="9985" width="50.375" customWidth="1" style="594"/>
    <col min="9986" max="9987" width="22.625" customWidth="1" style="594"/>
    <col min="9988" max="9988" width="10.625" customWidth="1" style="594"/>
    <col min="9989" max="10240" width="6.75" style="594"/>
    <col min="10241" max="10241" width="50.375" customWidth="1" style="594"/>
    <col min="10242" max="10243" width="22.625" customWidth="1" style="594"/>
    <col min="10244" max="10244" width="10.625" customWidth="1" style="594"/>
    <col min="10245" max="10496" width="6.75" style="594"/>
    <col min="10497" max="10497" width="50.375" customWidth="1" style="594"/>
    <col min="10498" max="10499" width="22.625" customWidth="1" style="594"/>
    <col min="10500" max="10500" width="10.625" customWidth="1" style="594"/>
    <col min="10501" max="10752" width="6.75" style="594"/>
    <col min="10753" max="10753" width="50.375" customWidth="1" style="594"/>
    <col min="10754" max="10755" width="22.625" customWidth="1" style="594"/>
    <col min="10756" max="10756" width="10.625" customWidth="1" style="594"/>
    <col min="10757" max="11008" width="6.75" style="594"/>
    <col min="11009" max="11009" width="50.375" customWidth="1" style="594"/>
    <col min="11010" max="11011" width="22.625" customWidth="1" style="594"/>
    <col min="11012" max="11012" width="10.625" customWidth="1" style="594"/>
    <col min="11013" max="11264" width="6.75" style="594"/>
    <col min="11265" max="11265" width="50.375" customWidth="1" style="594"/>
    <col min="11266" max="11267" width="22.625" customWidth="1" style="594"/>
    <col min="11268" max="11268" width="10.625" customWidth="1" style="594"/>
    <col min="11269" max="11520" width="6.75" style="594"/>
    <col min="11521" max="11521" width="50.375" customWidth="1" style="594"/>
    <col min="11522" max="11523" width="22.625" customWidth="1" style="594"/>
    <col min="11524" max="11524" width="10.625" customWidth="1" style="594"/>
    <col min="11525" max="11776" width="6.75" style="594"/>
    <col min="11777" max="11777" width="50.375" customWidth="1" style="594"/>
    <col min="11778" max="11779" width="22.625" customWidth="1" style="594"/>
    <col min="11780" max="11780" width="10.625" customWidth="1" style="594"/>
    <col min="11781" max="12032" width="6.75" style="594"/>
    <col min="12033" max="12033" width="50.375" customWidth="1" style="594"/>
    <col min="12034" max="12035" width="22.625" customWidth="1" style="594"/>
    <col min="12036" max="12036" width="10.625" customWidth="1" style="594"/>
    <col min="12037" max="12288" width="6.75" style="594"/>
    <col min="12289" max="12289" width="50.375" customWidth="1" style="594"/>
    <col min="12290" max="12291" width="22.625" customWidth="1" style="594"/>
    <col min="12292" max="12292" width="10.625" customWidth="1" style="594"/>
    <col min="12293" max="12544" width="6.75" style="594"/>
    <col min="12545" max="12545" width="50.375" customWidth="1" style="594"/>
    <col min="12546" max="12547" width="22.625" customWidth="1" style="594"/>
    <col min="12548" max="12548" width="10.625" customWidth="1" style="594"/>
    <col min="12549" max="12800" width="6.75" style="594"/>
    <col min="12801" max="12801" width="50.375" customWidth="1" style="594"/>
    <col min="12802" max="12803" width="22.625" customWidth="1" style="594"/>
    <col min="12804" max="12804" width="10.625" customWidth="1" style="594"/>
    <col min="12805" max="13056" width="6.75" style="594"/>
    <col min="13057" max="13057" width="50.375" customWidth="1" style="594"/>
    <col min="13058" max="13059" width="22.625" customWidth="1" style="594"/>
    <col min="13060" max="13060" width="10.625" customWidth="1" style="594"/>
    <col min="13061" max="13312" width="6.75" style="594"/>
    <col min="13313" max="13313" width="50.375" customWidth="1" style="594"/>
    <col min="13314" max="13315" width="22.625" customWidth="1" style="594"/>
    <col min="13316" max="13316" width="10.625" customWidth="1" style="594"/>
    <col min="13317" max="13568" width="6.75" style="594"/>
    <col min="13569" max="13569" width="50.375" customWidth="1" style="594"/>
    <col min="13570" max="13571" width="22.625" customWidth="1" style="594"/>
    <col min="13572" max="13572" width="10.625" customWidth="1" style="594"/>
    <col min="13573" max="13824" width="6.75" style="594"/>
    <col min="13825" max="13825" width="50.375" customWidth="1" style="594"/>
    <col min="13826" max="13827" width="22.625" customWidth="1" style="594"/>
    <col min="13828" max="13828" width="10.625" customWidth="1" style="594"/>
    <col min="13829" max="14080" width="6.75" style="594"/>
    <col min="14081" max="14081" width="50.375" customWidth="1" style="594"/>
    <col min="14082" max="14083" width="22.625" customWidth="1" style="594"/>
    <col min="14084" max="14084" width="10.625" customWidth="1" style="594"/>
    <col min="14085" max="14336" width="6.75" style="594"/>
    <col min="14337" max="14337" width="50.375" customWidth="1" style="594"/>
    <col min="14338" max="14339" width="22.625" customWidth="1" style="594"/>
    <col min="14340" max="14340" width="10.625" customWidth="1" style="594"/>
    <col min="14341" max="14592" width="6.75" style="594"/>
    <col min="14593" max="14593" width="50.375" customWidth="1" style="594"/>
    <col min="14594" max="14595" width="22.625" customWidth="1" style="594"/>
    <col min="14596" max="14596" width="10.625" customWidth="1" style="594"/>
    <col min="14597" max="14848" width="6.75" style="594"/>
    <col min="14849" max="14849" width="50.375" customWidth="1" style="594"/>
    <col min="14850" max="14851" width="22.625" customWidth="1" style="594"/>
    <col min="14852" max="14852" width="10.625" customWidth="1" style="594"/>
    <col min="14853" max="15104" width="6.75" style="594"/>
    <col min="15105" max="15105" width="50.375" customWidth="1" style="594"/>
    <col min="15106" max="15107" width="22.625" customWidth="1" style="594"/>
    <col min="15108" max="15108" width="10.625" customWidth="1" style="594"/>
    <col min="15109" max="15360" width="6.75" style="594"/>
    <col min="15361" max="15361" width="50.375" customWidth="1" style="594"/>
    <col min="15362" max="15363" width="22.625" customWidth="1" style="594"/>
    <col min="15364" max="15364" width="10.625" customWidth="1" style="594"/>
    <col min="15365" max="15616" width="6.75" style="594"/>
    <col min="15617" max="15617" width="50.375" customWidth="1" style="594"/>
    <col min="15618" max="15619" width="22.625" customWidth="1" style="594"/>
    <col min="15620" max="15620" width="10.625" customWidth="1" style="594"/>
    <col min="15621" max="15872" width="6.75" style="594"/>
    <col min="15873" max="15873" width="50.375" customWidth="1" style="594"/>
    <col min="15874" max="15875" width="22.625" customWidth="1" style="594"/>
    <col min="15876" max="15876" width="10.625" customWidth="1" style="594"/>
    <col min="15877" max="16128" width="6.75" style="594"/>
    <col min="16129" max="16129" width="50.375" customWidth="1" style="594"/>
    <col min="16130" max="16131" width="22.625" customWidth="1" style="594"/>
    <col min="16132" max="16132" width="10.625" customWidth="1" style="594"/>
    <col min="16133" max="16384" width="6.75" style="594"/>
  </cols>
  <sheetData>
    <row ht="21.75" customHeight="1" x14ac:dyDescent="0.15" r="1" spans="1:1">
      <c r="A1" s="608" t="s">
        <v>256</v>
      </c>
    </row>
    <row ht="30.0" customHeight="1" x14ac:dyDescent="0.15" r="2" spans="1:7">
      <c r="A2" s="607" t="s">
        <v>257</v>
      </c>
      <c r="B2" s="607"/>
      <c r="C2" s="607"/>
      <c r="D2" s="605"/>
      <c r="E2" s="605"/>
      <c r="F2" s="605"/>
      <c r="G2" s="605"/>
    </row>
    <row ht="21.75" customHeight="1" x14ac:dyDescent="0.15" r="3" spans="1:7">
      <c r="A3" s="606"/>
      <c r="B3" s="606"/>
      <c r="C3" s="606" t="s">
        <v>2</v>
      </c>
      <c r="D3" s="605"/>
      <c r="E3" s="605"/>
      <c r="F3" s="605"/>
      <c r="G3" s="605"/>
    </row>
    <row ht="21.75" customHeight="1" x14ac:dyDescent="0.15" r="4" spans="1:3">
      <c r="A4" s="598" t="s">
        <v>245</v>
      </c>
      <c r="B4" s="598" t="s">
        <v>154</v>
      </c>
      <c r="C4" s="598" t="s">
        <v>246</v>
      </c>
    </row>
    <row ht="21.75" customHeight="1" x14ac:dyDescent="0.15" r="5" spans="1:4">
      <c r="A5" s="618" t="s">
        <v>258</v>
      </c>
      <c r="B5" s="631"/>
      <c r="C5" s="632">
        <v>1237120</v>
      </c>
      <c r="D5" s="630"/>
    </row>
    <row ht="21.75" customHeight="1" x14ac:dyDescent="0.15" r="6" spans="1:4">
      <c r="A6" s="618" t="s">
        <v>259</v>
      </c>
      <c r="B6" s="632">
        <v>1291583.96</v>
      </c>
      <c r="C6" s="631"/>
      <c r="D6" s="630"/>
    </row>
    <row ht="21.75" customHeight="1" x14ac:dyDescent="0.15" r="7" spans="1:4">
      <c r="A7" s="618" t="s">
        <v>260</v>
      </c>
      <c r="B7" s="631"/>
      <c r="C7" s="632">
        <v>113100</v>
      </c>
      <c r="D7" s="630"/>
    </row>
    <row ht="21.75" customHeight="1" x14ac:dyDescent="0.15" r="8" spans="1:4">
      <c r="A8" s="618" t="s">
        <v>261</v>
      </c>
      <c r="B8" s="631"/>
      <c r="C8" s="632">
        <f>65270</f>
        <v>65270</v>
      </c>
      <c r="D8" s="630"/>
    </row>
    <row ht="21.75" customHeight="1" x14ac:dyDescent="0.15" r="9" spans="1:4">
      <c r="A9" s="618" t="s">
        <v>262</v>
      </c>
      <c r="B9" s="631"/>
      <c r="C9" s="632">
        <v>1284950</v>
      </c>
      <c r="D9" s="630"/>
    </row>
    <row ht="21.75" customHeight="1" x14ac:dyDescent="0.15" r="10" spans="1:4">
      <c r="A10" s="618" t="s">
        <v>263</v>
      </c>
      <c r="B10" s="631"/>
      <c r="C10" s="631"/>
      <c r="D10" s="630"/>
    </row>
    <row ht="21.75" customHeight="1" x14ac:dyDescent="0.15" r="11" spans="1:4">
      <c r="A11" s="618" t="s">
        <v>264</v>
      </c>
      <c r="B11" s="631"/>
      <c r="C11" s="631"/>
      <c r="D11" s="630"/>
    </row>
    <row ht="21.75" customHeight="1" x14ac:dyDescent="0.15" r="12" spans="1:4">
      <c r="A12" s="629"/>
      <c r="B12" s="629"/>
      <c r="C12" s="629"/>
      <c r="D12" s="629"/>
    </row>
  </sheetData>
  <mergeCells count="2">
    <mergeCell ref="A2:C2"/>
    <mergeCell ref="A12:D12"/>
  </mergeCells>
  <phoneticPr fontId="0" type="noConversion"/>
  <pageMargins left="0.7520833822685903" right="0.7520833822685903" top="0.9999999849815069" bottom="0.9999999849815069" header="0.49999999249075344" footer="0.49999999249075344"/>
  <pageSetup paperSize="9"/>
  <extLst>
    <ext uri="{2D9387EB-5337-4D45-933B-B4D357D02E09}">
      <gutter val="0.0" pos="0"/>
    </ext>
  </extLst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WVM25"/>
  <sheetViews>
    <sheetView zoomScaleNormal="100" topLeftCell="A1" workbookViewId="0">
      <selection activeCell="D11" activeCellId="0" sqref="D11"/>
    </sheetView>
  </sheetViews>
  <sheetFormatPr defaultRowHeight="21.95" customHeight="1" defaultColWidth="6.75" x14ac:dyDescent="0.15"/>
  <cols>
    <col min="1" max="1" width="40.625" customWidth="1" style="620"/>
    <col min="2" max="2" width="17.625" customWidth="1" style="620"/>
    <col min="3" max="3" width="17.625" customWidth="1" style="628"/>
    <col min="4" max="4" width="17.625" customWidth="1" style="620"/>
    <col min="5" max="5" width="10.625" customWidth="1" style="620"/>
    <col min="6" max="256" width="6.75" style="620"/>
    <col min="257" max="257" width="40.625" customWidth="1" style="620"/>
    <col min="258" max="260" width="17.625" customWidth="1" style="620"/>
    <col min="261" max="261" width="10.625" customWidth="1" style="620"/>
    <col min="262" max="512" width="6.75" style="620"/>
    <col min="513" max="513" width="40.625" customWidth="1" style="620"/>
    <col min="514" max="516" width="17.625" customWidth="1" style="620"/>
    <col min="517" max="517" width="10.625" customWidth="1" style="620"/>
    <col min="518" max="768" width="6.75" style="620"/>
    <col min="769" max="769" width="40.625" customWidth="1" style="620"/>
    <col min="770" max="772" width="17.625" customWidth="1" style="620"/>
    <col min="773" max="773" width="10.625" customWidth="1" style="620"/>
    <col min="774" max="1024" width="6.75" style="620"/>
    <col min="1025" max="1025" width="40.625" customWidth="1" style="620"/>
    <col min="1026" max="1028" width="17.625" customWidth="1" style="620"/>
    <col min="1029" max="1029" width="10.625" customWidth="1" style="620"/>
    <col min="1030" max="1280" width="6.75" style="620"/>
    <col min="1281" max="1281" width="40.625" customWidth="1" style="620"/>
    <col min="1282" max="1284" width="17.625" customWidth="1" style="620"/>
    <col min="1285" max="1285" width="10.625" customWidth="1" style="620"/>
    <col min="1286" max="1536" width="6.75" style="620"/>
    <col min="1537" max="1537" width="40.625" customWidth="1" style="620"/>
    <col min="1538" max="1540" width="17.625" customWidth="1" style="620"/>
    <col min="1541" max="1541" width="10.625" customWidth="1" style="620"/>
    <col min="1542" max="1792" width="6.75" style="620"/>
    <col min="1793" max="1793" width="40.625" customWidth="1" style="620"/>
    <col min="1794" max="1796" width="17.625" customWidth="1" style="620"/>
    <col min="1797" max="1797" width="10.625" customWidth="1" style="620"/>
    <col min="1798" max="2048" width="6.75" style="620"/>
    <col min="2049" max="2049" width="40.625" customWidth="1" style="620"/>
    <col min="2050" max="2052" width="17.625" customWidth="1" style="620"/>
    <col min="2053" max="2053" width="10.625" customWidth="1" style="620"/>
    <col min="2054" max="2304" width="6.75" style="620"/>
    <col min="2305" max="2305" width="40.625" customWidth="1" style="620"/>
    <col min="2306" max="2308" width="17.625" customWidth="1" style="620"/>
    <col min="2309" max="2309" width="10.625" customWidth="1" style="620"/>
    <col min="2310" max="2560" width="6.75" style="620"/>
    <col min="2561" max="2561" width="40.625" customWidth="1" style="620"/>
    <col min="2562" max="2564" width="17.625" customWidth="1" style="620"/>
    <col min="2565" max="2565" width="10.625" customWidth="1" style="620"/>
    <col min="2566" max="2816" width="6.75" style="620"/>
    <col min="2817" max="2817" width="40.625" customWidth="1" style="620"/>
    <col min="2818" max="2820" width="17.625" customWidth="1" style="620"/>
    <col min="2821" max="2821" width="10.625" customWidth="1" style="620"/>
    <col min="2822" max="3072" width="6.75" style="620"/>
    <col min="3073" max="3073" width="40.625" customWidth="1" style="620"/>
    <col min="3074" max="3076" width="17.625" customWidth="1" style="620"/>
    <col min="3077" max="3077" width="10.625" customWidth="1" style="620"/>
    <col min="3078" max="3328" width="6.75" style="620"/>
    <col min="3329" max="3329" width="40.625" customWidth="1" style="620"/>
    <col min="3330" max="3332" width="17.625" customWidth="1" style="620"/>
    <col min="3333" max="3333" width="10.625" customWidth="1" style="620"/>
    <col min="3334" max="3584" width="6.75" style="620"/>
    <col min="3585" max="3585" width="40.625" customWidth="1" style="620"/>
    <col min="3586" max="3588" width="17.625" customWidth="1" style="620"/>
    <col min="3589" max="3589" width="10.625" customWidth="1" style="620"/>
    <col min="3590" max="3840" width="6.75" style="620"/>
    <col min="3841" max="3841" width="40.625" customWidth="1" style="620"/>
    <col min="3842" max="3844" width="17.625" customWidth="1" style="620"/>
    <col min="3845" max="3845" width="10.625" customWidth="1" style="620"/>
    <col min="3846" max="4096" width="6.75" style="620"/>
    <col min="4097" max="4097" width="40.625" customWidth="1" style="620"/>
    <col min="4098" max="4100" width="17.625" customWidth="1" style="620"/>
    <col min="4101" max="4101" width="10.625" customWidth="1" style="620"/>
    <col min="4102" max="4352" width="6.75" style="620"/>
    <col min="4353" max="4353" width="40.625" customWidth="1" style="620"/>
    <col min="4354" max="4356" width="17.625" customWidth="1" style="620"/>
    <col min="4357" max="4357" width="10.625" customWidth="1" style="620"/>
    <col min="4358" max="4608" width="6.75" style="620"/>
    <col min="4609" max="4609" width="40.625" customWidth="1" style="620"/>
    <col min="4610" max="4612" width="17.625" customWidth="1" style="620"/>
    <col min="4613" max="4613" width="10.625" customWidth="1" style="620"/>
    <col min="4614" max="4864" width="6.75" style="620"/>
    <col min="4865" max="4865" width="40.625" customWidth="1" style="620"/>
    <col min="4866" max="4868" width="17.625" customWidth="1" style="620"/>
    <col min="4869" max="4869" width="10.625" customWidth="1" style="620"/>
    <col min="4870" max="5120" width="6.75" style="620"/>
    <col min="5121" max="5121" width="40.625" customWidth="1" style="620"/>
    <col min="5122" max="5124" width="17.625" customWidth="1" style="620"/>
    <col min="5125" max="5125" width="10.625" customWidth="1" style="620"/>
    <col min="5126" max="5376" width="6.75" style="620"/>
    <col min="5377" max="5377" width="40.625" customWidth="1" style="620"/>
    <col min="5378" max="5380" width="17.625" customWidth="1" style="620"/>
    <col min="5381" max="5381" width="10.625" customWidth="1" style="620"/>
    <col min="5382" max="5632" width="6.75" style="620"/>
    <col min="5633" max="5633" width="40.625" customWidth="1" style="620"/>
    <col min="5634" max="5636" width="17.625" customWidth="1" style="620"/>
    <col min="5637" max="5637" width="10.625" customWidth="1" style="620"/>
    <col min="5638" max="5888" width="6.75" style="620"/>
    <col min="5889" max="5889" width="40.625" customWidth="1" style="620"/>
    <col min="5890" max="5892" width="17.625" customWidth="1" style="620"/>
    <col min="5893" max="5893" width="10.625" customWidth="1" style="620"/>
    <col min="5894" max="6144" width="6.75" style="620"/>
    <col min="6145" max="6145" width="40.625" customWidth="1" style="620"/>
    <col min="6146" max="6148" width="17.625" customWidth="1" style="620"/>
    <col min="6149" max="6149" width="10.625" customWidth="1" style="620"/>
    <col min="6150" max="6400" width="6.75" style="620"/>
    <col min="6401" max="6401" width="40.625" customWidth="1" style="620"/>
    <col min="6402" max="6404" width="17.625" customWidth="1" style="620"/>
    <col min="6405" max="6405" width="10.625" customWidth="1" style="620"/>
    <col min="6406" max="6656" width="6.75" style="620"/>
    <col min="6657" max="6657" width="40.625" customWidth="1" style="620"/>
    <col min="6658" max="6660" width="17.625" customWidth="1" style="620"/>
    <col min="6661" max="6661" width="10.625" customWidth="1" style="620"/>
    <col min="6662" max="6912" width="6.75" style="620"/>
    <col min="6913" max="6913" width="40.625" customWidth="1" style="620"/>
    <col min="6914" max="6916" width="17.625" customWidth="1" style="620"/>
    <col min="6917" max="6917" width="10.625" customWidth="1" style="620"/>
    <col min="6918" max="7168" width="6.75" style="620"/>
    <col min="7169" max="7169" width="40.625" customWidth="1" style="620"/>
    <col min="7170" max="7172" width="17.625" customWidth="1" style="620"/>
    <col min="7173" max="7173" width="10.625" customWidth="1" style="620"/>
    <col min="7174" max="7424" width="6.75" style="620"/>
    <col min="7425" max="7425" width="40.625" customWidth="1" style="620"/>
    <col min="7426" max="7428" width="17.625" customWidth="1" style="620"/>
    <col min="7429" max="7429" width="10.625" customWidth="1" style="620"/>
    <col min="7430" max="7680" width="6.75" style="620"/>
    <col min="7681" max="7681" width="40.625" customWidth="1" style="620"/>
    <col min="7682" max="7684" width="17.625" customWidth="1" style="620"/>
    <col min="7685" max="7685" width="10.625" customWidth="1" style="620"/>
    <col min="7686" max="7936" width="6.75" style="620"/>
    <col min="7937" max="7937" width="40.625" customWidth="1" style="620"/>
    <col min="7938" max="7940" width="17.625" customWidth="1" style="620"/>
    <col min="7941" max="7941" width="10.625" customWidth="1" style="620"/>
    <col min="7942" max="8192" width="6.75" style="620"/>
    <col min="8193" max="8193" width="40.625" customWidth="1" style="620"/>
    <col min="8194" max="8196" width="17.625" customWidth="1" style="620"/>
    <col min="8197" max="8197" width="10.625" customWidth="1" style="620"/>
    <col min="8198" max="8448" width="6.75" style="620"/>
    <col min="8449" max="8449" width="40.625" customWidth="1" style="620"/>
    <col min="8450" max="8452" width="17.625" customWidth="1" style="620"/>
    <col min="8453" max="8453" width="10.625" customWidth="1" style="620"/>
    <col min="8454" max="8704" width="6.75" style="620"/>
    <col min="8705" max="8705" width="40.625" customWidth="1" style="620"/>
    <col min="8706" max="8708" width="17.625" customWidth="1" style="620"/>
    <col min="8709" max="8709" width="10.625" customWidth="1" style="620"/>
    <col min="8710" max="8960" width="6.75" style="620"/>
    <col min="8961" max="8961" width="40.625" customWidth="1" style="620"/>
    <col min="8962" max="8964" width="17.625" customWidth="1" style="620"/>
    <col min="8965" max="8965" width="10.625" customWidth="1" style="620"/>
    <col min="8966" max="9216" width="6.75" style="620"/>
    <col min="9217" max="9217" width="40.625" customWidth="1" style="620"/>
    <col min="9218" max="9220" width="17.625" customWidth="1" style="620"/>
    <col min="9221" max="9221" width="10.625" customWidth="1" style="620"/>
    <col min="9222" max="9472" width="6.75" style="620"/>
    <col min="9473" max="9473" width="40.625" customWidth="1" style="620"/>
    <col min="9474" max="9476" width="17.625" customWidth="1" style="620"/>
    <col min="9477" max="9477" width="10.625" customWidth="1" style="620"/>
    <col min="9478" max="9728" width="6.75" style="620"/>
    <col min="9729" max="9729" width="40.625" customWidth="1" style="620"/>
    <col min="9730" max="9732" width="17.625" customWidth="1" style="620"/>
    <col min="9733" max="9733" width="10.625" customWidth="1" style="620"/>
    <col min="9734" max="9984" width="6.75" style="620"/>
    <col min="9985" max="9985" width="40.625" customWidth="1" style="620"/>
    <col min="9986" max="9988" width="17.625" customWidth="1" style="620"/>
    <col min="9989" max="9989" width="10.625" customWidth="1" style="620"/>
    <col min="9990" max="10240" width="6.75" style="620"/>
    <col min="10241" max="10241" width="40.625" customWidth="1" style="620"/>
    <col min="10242" max="10244" width="17.625" customWidth="1" style="620"/>
    <col min="10245" max="10245" width="10.625" customWidth="1" style="620"/>
    <col min="10246" max="10496" width="6.75" style="620"/>
    <col min="10497" max="10497" width="40.625" customWidth="1" style="620"/>
    <col min="10498" max="10500" width="17.625" customWidth="1" style="620"/>
    <col min="10501" max="10501" width="10.625" customWidth="1" style="620"/>
    <col min="10502" max="10752" width="6.75" style="620"/>
    <col min="10753" max="10753" width="40.625" customWidth="1" style="620"/>
    <col min="10754" max="10756" width="17.625" customWidth="1" style="620"/>
    <col min="10757" max="10757" width="10.625" customWidth="1" style="620"/>
    <col min="10758" max="11008" width="6.75" style="620"/>
    <col min="11009" max="11009" width="40.625" customWidth="1" style="620"/>
    <col min="11010" max="11012" width="17.625" customWidth="1" style="620"/>
    <col min="11013" max="11013" width="10.625" customWidth="1" style="620"/>
    <col min="11014" max="11264" width="6.75" style="620"/>
    <col min="11265" max="11265" width="40.625" customWidth="1" style="620"/>
    <col min="11266" max="11268" width="17.625" customWidth="1" style="620"/>
    <col min="11269" max="11269" width="10.625" customWidth="1" style="620"/>
    <col min="11270" max="11520" width="6.75" style="620"/>
    <col min="11521" max="11521" width="40.625" customWidth="1" style="620"/>
    <col min="11522" max="11524" width="17.625" customWidth="1" style="620"/>
    <col min="11525" max="11525" width="10.625" customWidth="1" style="620"/>
    <col min="11526" max="11776" width="6.75" style="620"/>
    <col min="11777" max="11777" width="40.625" customWidth="1" style="620"/>
    <col min="11778" max="11780" width="17.625" customWidth="1" style="620"/>
    <col min="11781" max="11781" width="10.625" customWidth="1" style="620"/>
    <col min="11782" max="12032" width="6.75" style="620"/>
    <col min="12033" max="12033" width="40.625" customWidth="1" style="620"/>
    <col min="12034" max="12036" width="17.625" customWidth="1" style="620"/>
    <col min="12037" max="12037" width="10.625" customWidth="1" style="620"/>
    <col min="12038" max="12288" width="6.75" style="620"/>
    <col min="12289" max="12289" width="40.625" customWidth="1" style="620"/>
    <col min="12290" max="12292" width="17.625" customWidth="1" style="620"/>
    <col min="12293" max="12293" width="10.625" customWidth="1" style="620"/>
    <col min="12294" max="12544" width="6.75" style="620"/>
    <col min="12545" max="12545" width="40.625" customWidth="1" style="620"/>
    <col min="12546" max="12548" width="17.625" customWidth="1" style="620"/>
    <col min="12549" max="12549" width="10.625" customWidth="1" style="620"/>
    <col min="12550" max="12800" width="6.75" style="620"/>
    <col min="12801" max="12801" width="40.625" customWidth="1" style="620"/>
    <col min="12802" max="12804" width="17.625" customWidth="1" style="620"/>
    <col min="12805" max="12805" width="10.625" customWidth="1" style="620"/>
    <col min="12806" max="13056" width="6.75" style="620"/>
    <col min="13057" max="13057" width="40.625" customWidth="1" style="620"/>
    <col min="13058" max="13060" width="17.625" customWidth="1" style="620"/>
    <col min="13061" max="13061" width="10.625" customWidth="1" style="620"/>
    <col min="13062" max="13312" width="6.75" style="620"/>
    <col min="13313" max="13313" width="40.625" customWidth="1" style="620"/>
    <col min="13314" max="13316" width="17.625" customWidth="1" style="620"/>
    <col min="13317" max="13317" width="10.625" customWidth="1" style="620"/>
    <col min="13318" max="13568" width="6.75" style="620"/>
    <col min="13569" max="13569" width="40.625" customWidth="1" style="620"/>
    <col min="13570" max="13572" width="17.625" customWidth="1" style="620"/>
    <col min="13573" max="13573" width="10.625" customWidth="1" style="620"/>
    <col min="13574" max="13824" width="6.75" style="620"/>
    <col min="13825" max="13825" width="40.625" customWidth="1" style="620"/>
    <col min="13826" max="13828" width="17.625" customWidth="1" style="620"/>
    <col min="13829" max="13829" width="10.625" customWidth="1" style="620"/>
    <col min="13830" max="14080" width="6.75" style="620"/>
    <col min="14081" max="14081" width="40.625" customWidth="1" style="620"/>
    <col min="14082" max="14084" width="17.625" customWidth="1" style="620"/>
    <col min="14085" max="14085" width="10.625" customWidth="1" style="620"/>
    <col min="14086" max="14336" width="6.75" style="620"/>
    <col min="14337" max="14337" width="40.625" customWidth="1" style="620"/>
    <col min="14338" max="14340" width="17.625" customWidth="1" style="620"/>
    <col min="14341" max="14341" width="10.625" customWidth="1" style="620"/>
    <col min="14342" max="14592" width="6.75" style="620"/>
    <col min="14593" max="14593" width="40.625" customWidth="1" style="620"/>
    <col min="14594" max="14596" width="17.625" customWidth="1" style="620"/>
    <col min="14597" max="14597" width="10.625" customWidth="1" style="620"/>
    <col min="14598" max="14848" width="6.75" style="620"/>
    <col min="14849" max="14849" width="40.625" customWidth="1" style="620"/>
    <col min="14850" max="14852" width="17.625" customWidth="1" style="620"/>
    <col min="14853" max="14853" width="10.625" customWidth="1" style="620"/>
    <col min="14854" max="15104" width="6.75" style="620"/>
    <col min="15105" max="15105" width="40.625" customWidth="1" style="620"/>
    <col min="15106" max="15108" width="17.625" customWidth="1" style="620"/>
    <col min="15109" max="15109" width="10.625" customWidth="1" style="620"/>
    <col min="15110" max="15360" width="6.75" style="620"/>
    <col min="15361" max="15361" width="40.625" customWidth="1" style="620"/>
    <col min="15362" max="15364" width="17.625" customWidth="1" style="620"/>
    <col min="15365" max="15365" width="10.625" customWidth="1" style="620"/>
    <col min="15366" max="15616" width="6.75" style="620"/>
    <col min="15617" max="15617" width="40.625" customWidth="1" style="620"/>
    <col min="15618" max="15620" width="17.625" customWidth="1" style="620"/>
    <col min="15621" max="15621" width="10.625" customWidth="1" style="620"/>
    <col min="15622" max="15872" width="6.75" style="620"/>
    <col min="15873" max="15873" width="40.625" customWidth="1" style="620"/>
    <col min="15874" max="15876" width="17.625" customWidth="1" style="620"/>
    <col min="15877" max="15877" width="10.625" customWidth="1" style="620"/>
    <col min="15878" max="16128" width="6.75" style="620"/>
    <col min="16129" max="16129" width="40.625" customWidth="1" style="620"/>
    <col min="16130" max="16132" width="17.625" customWidth="1" style="620"/>
    <col min="16133" max="16133" width="10.625" customWidth="1" style="620"/>
    <col min="16134" max="16384" width="6.75" style="620"/>
  </cols>
  <sheetData>
    <row ht="21.75" customHeight="1" x14ac:dyDescent="0.15" r="1" spans="1:1">
      <c r="A1" s="620" t="s">
        <v>265</v>
      </c>
    </row>
    <row s="627" customFormat="1" ht="30.0" customHeight="1" x14ac:dyDescent="0.15" r="2" spans="1:7">
      <c r="A2" s="626" t="s">
        <v>266</v>
      </c>
      <c r="B2" s="626"/>
      <c r="C2" s="626"/>
      <c r="D2" s="626"/>
      <c r="E2" s="625"/>
      <c r="F2" s="625"/>
      <c r="G2" s="625"/>
    </row>
    <row ht="21.75" customHeight="1" x14ac:dyDescent="0.15" r="3" spans="1:7">
      <c r="A3" s="624"/>
      <c r="B3" s="624"/>
      <c r="C3" s="624"/>
      <c r="D3" s="624" t="s">
        <v>2</v>
      </c>
      <c r="E3" s="623"/>
      <c r="F3" s="623"/>
      <c r="G3" s="623"/>
    </row>
    <row ht="21.75" customHeight="1" x14ac:dyDescent="0.15" r="4" spans="1:4">
      <c r="A4" s="598" t="s">
        <v>245</v>
      </c>
      <c r="B4" s="598" t="s">
        <v>267</v>
      </c>
      <c r="C4" s="598" t="s">
        <v>268</v>
      </c>
      <c r="D4" s="598" t="s">
        <v>269</v>
      </c>
    </row>
    <row ht="21.75" customHeight="1" x14ac:dyDescent="0.15" r="5" spans="1:4">
      <c r="A5" s="615" t="s">
        <v>270</v>
      </c>
      <c r="B5" s="604" t="s">
        <v>271</v>
      </c>
      <c r="C5" s="622">
        <f>C6+C8</f>
        <v>126700</v>
      </c>
      <c r="D5" s="622"/>
    </row>
    <row ht="21.75" customHeight="1" x14ac:dyDescent="0.15" r="6" spans="1:4">
      <c r="A6" s="611" t="s">
        <v>272</v>
      </c>
      <c r="B6" s="602" t="s">
        <v>238</v>
      </c>
      <c r="C6" s="621">
        <f>13600</f>
        <v>13600</v>
      </c>
      <c r="D6" s="621"/>
    </row>
    <row ht="21.75" customHeight="1" x14ac:dyDescent="0.15" r="7" spans="1:4">
      <c r="A7" s="611" t="s">
        <v>273</v>
      </c>
      <c r="B7" s="602" t="s">
        <v>239</v>
      </c>
      <c r="C7" s="621">
        <v>0</v>
      </c>
      <c r="D7" s="621"/>
    </row>
    <row ht="21.75" customHeight="1" x14ac:dyDescent="0.15" r="8" spans="1:4">
      <c r="A8" s="611" t="s">
        <v>274</v>
      </c>
      <c r="B8" s="602" t="s">
        <v>275</v>
      </c>
      <c r="C8" s="621">
        <f>54400+58700</f>
        <v>113100</v>
      </c>
      <c r="D8" s="621"/>
    </row>
    <row ht="21.75" customHeight="1" x14ac:dyDescent="0.15" r="9" spans="1:4">
      <c r="A9" s="611" t="s">
        <v>273</v>
      </c>
      <c r="B9" s="602" t="s">
        <v>240</v>
      </c>
      <c r="C9" s="621">
        <v>58700</v>
      </c>
      <c r="D9" s="621"/>
    </row>
    <row ht="21.75" customHeight="1" x14ac:dyDescent="0.15" r="10" spans="1:4">
      <c r="A10" s="611" t="s">
        <v>276</v>
      </c>
      <c r="B10" s="602" t="s">
        <v>277</v>
      </c>
      <c r="C10" s="621">
        <f>C11+C12</f>
        <v>65270</v>
      </c>
      <c r="D10" s="621"/>
    </row>
    <row ht="21.75" customHeight="1" x14ac:dyDescent="0.15" r="11" spans="1:4">
      <c r="A11" s="611" t="s">
        <v>272</v>
      </c>
      <c r="B11" s="602" t="s">
        <v>278</v>
      </c>
      <c r="C11" s="621">
        <v>0</v>
      </c>
      <c r="D11" s="621"/>
    </row>
    <row ht="21.75" customHeight="1" x14ac:dyDescent="0.15" r="12" spans="1:4">
      <c r="A12" s="611" t="s">
        <v>274</v>
      </c>
      <c r="B12" s="602" t="s">
        <v>279</v>
      </c>
      <c r="C12" s="621">
        <v>65270</v>
      </c>
      <c r="D12" s="621"/>
    </row>
    <row ht="21.75" customHeight="1" x14ac:dyDescent="0.15" r="13" spans="1:4">
      <c r="A13" s="611" t="s">
        <v>280</v>
      </c>
      <c r="B13" s="602" t="s">
        <v>281</v>
      </c>
      <c r="C13" s="621">
        <v>42015.3184</v>
      </c>
      <c r="D13" s="621"/>
    </row>
    <row ht="21.75" customHeight="1" x14ac:dyDescent="0.15" r="14" spans="1:4">
      <c r="A14" s="611" t="s">
        <v>272</v>
      </c>
      <c r="B14" s="602" t="s">
        <v>282</v>
      </c>
      <c r="C14" s="621">
        <v>2835.39</v>
      </c>
      <c r="D14" s="621"/>
    </row>
    <row ht="21.75" customHeight="1" x14ac:dyDescent="0.15" r="15" spans="1:4">
      <c r="A15" s="611" t="s">
        <v>274</v>
      </c>
      <c r="B15" s="602" t="s">
        <v>283</v>
      </c>
      <c r="C15" s="621">
        <f>C13-C14</f>
        <v>39179.9284</v>
      </c>
      <c r="D15" s="621"/>
    </row>
    <row ht="21.75" customHeight="1" x14ac:dyDescent="0.15" r="16" spans="1:4">
      <c r="A16" s="611" t="s">
        <v>284</v>
      </c>
      <c r="B16" s="602" t="s">
        <v>285</v>
      </c>
      <c r="C16" s="621">
        <v>102650</v>
      </c>
      <c r="D16" s="621"/>
    </row>
    <row ht="21.75" customHeight="1" x14ac:dyDescent="0.15" r="17" spans="1:4">
      <c r="A17" s="611" t="s">
        <v>272</v>
      </c>
      <c r="B17" s="602" t="s">
        <v>286</v>
      </c>
      <c r="C17" s="621">
        <v>4000</v>
      </c>
      <c r="D17" s="621"/>
    </row>
    <row ht="21.75" customHeight="1" x14ac:dyDescent="0.15" r="18" spans="1:4">
      <c r="A18" s="611" t="s">
        <v>287</v>
      </c>
      <c r="B18" s="611"/>
      <c r="C18" s="621">
        <v>3600</v>
      </c>
      <c r="D18" s="621"/>
    </row>
    <row ht="21.75" customHeight="1" x14ac:dyDescent="0.15" r="19" spans="1:4">
      <c r="A19" s="611" t="s">
        <v>288</v>
      </c>
      <c r="B19" s="602" t="s">
        <v>289</v>
      </c>
      <c r="C19" s="621">
        <v>400</v>
      </c>
      <c r="D19" s="621"/>
    </row>
    <row ht="21.75" customHeight="1" x14ac:dyDescent="0.15" r="20" spans="1:4">
      <c r="A20" s="611" t="s">
        <v>274</v>
      </c>
      <c r="B20" s="602" t="s">
        <v>290</v>
      </c>
      <c r="C20" s="621">
        <v>98650</v>
      </c>
      <c r="D20" s="621"/>
    </row>
    <row ht="21.75" customHeight="1" x14ac:dyDescent="0.15" r="21" spans="1:4">
      <c r="A21" s="611" t="s">
        <v>287</v>
      </c>
      <c r="B21" s="611"/>
      <c r="C21" s="621">
        <v>88700</v>
      </c>
      <c r="D21" s="621"/>
    </row>
    <row ht="21.75" customHeight="1" x14ac:dyDescent="0.15" r="22" spans="1:4">
      <c r="A22" s="611" t="s">
        <v>288</v>
      </c>
      <c r="B22" s="602" t="s">
        <v>291</v>
      </c>
      <c r="C22" s="621">
        <f>C20-C21</f>
        <v>9950</v>
      </c>
      <c r="D22" s="621"/>
    </row>
    <row ht="21.75" customHeight="1" x14ac:dyDescent="0.15" r="23" spans="1:4">
      <c r="A23" s="611" t="s">
        <v>292</v>
      </c>
      <c r="B23" s="602" t="s">
        <v>293</v>
      </c>
      <c r="C23" s="621">
        <f>C24+C25</f>
        <v>45001</v>
      </c>
      <c r="D23" s="621"/>
    </row>
    <row ht="21.75" customHeight="1" x14ac:dyDescent="0.15" r="24" spans="1:4">
      <c r="A24" s="611" t="s">
        <v>272</v>
      </c>
      <c r="B24" s="602" t="s">
        <v>294</v>
      </c>
      <c r="C24" s="621">
        <v>3373</v>
      </c>
      <c r="D24" s="621"/>
    </row>
    <row ht="21.75" customHeight="1" x14ac:dyDescent="0.15" r="25" spans="1:4">
      <c r="A25" s="611" t="s">
        <v>274</v>
      </c>
      <c r="B25" s="602" t="s">
        <v>295</v>
      </c>
      <c r="C25" s="621">
        <v>41628</v>
      </c>
      <c r="D25" s="621"/>
    </row>
  </sheetData>
  <mergeCells count="1">
    <mergeCell ref="A2:D2"/>
  </mergeCells>
  <phoneticPr fontId="0" type="noConversion"/>
  <pageMargins left="0.7520833822685903" right="0.7520833822685903" top="0.9999999849815069" bottom="0.9999999849815069" header="0.49999999249075344" footer="0.49999999249075344"/>
  <pageSetup paperSize="9"/>
  <extLst>
    <ext uri="{2D9387EB-5337-4D45-933B-B4D357D02E09}">
      <gutter val="0.0" pos="0"/>
    </ext>
  </extLst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WVM11"/>
  <sheetViews>
    <sheetView zoomScaleNormal="100" topLeftCell="A1" workbookViewId="0">
      <selection activeCell="H16" activeCellId="0" sqref="H16"/>
    </sheetView>
  </sheetViews>
  <sheetFormatPr defaultRowHeight="21.95" customHeight="1" defaultColWidth="6.75" x14ac:dyDescent="0.15"/>
  <cols>
    <col min="1" max="1" width="43.375" customWidth="1" style="609"/>
    <col min="2" max="5" width="17.625" customWidth="1" style="609"/>
    <col min="6" max="256" width="6.75" style="609"/>
    <col min="257" max="257" width="43.375" customWidth="1" style="609"/>
    <col min="258" max="261" width="17.625" customWidth="1" style="609"/>
    <col min="262" max="512" width="6.75" style="609"/>
    <col min="513" max="513" width="43.375" customWidth="1" style="609"/>
    <col min="514" max="517" width="17.625" customWidth="1" style="609"/>
    <col min="518" max="768" width="6.75" style="609"/>
    <col min="769" max="769" width="43.375" customWidth="1" style="609"/>
    <col min="770" max="773" width="17.625" customWidth="1" style="609"/>
    <col min="774" max="1024" width="6.75" style="609"/>
    <col min="1025" max="1025" width="43.375" customWidth="1" style="609"/>
    <col min="1026" max="1029" width="17.625" customWidth="1" style="609"/>
    <col min="1030" max="1280" width="6.75" style="609"/>
    <col min="1281" max="1281" width="43.375" customWidth="1" style="609"/>
    <col min="1282" max="1285" width="17.625" customWidth="1" style="609"/>
    <col min="1286" max="1536" width="6.75" style="609"/>
    <col min="1537" max="1537" width="43.375" customWidth="1" style="609"/>
    <col min="1538" max="1541" width="17.625" customWidth="1" style="609"/>
    <col min="1542" max="1792" width="6.75" style="609"/>
    <col min="1793" max="1793" width="43.375" customWidth="1" style="609"/>
    <col min="1794" max="1797" width="17.625" customWidth="1" style="609"/>
    <col min="1798" max="2048" width="6.75" style="609"/>
    <col min="2049" max="2049" width="43.375" customWidth="1" style="609"/>
    <col min="2050" max="2053" width="17.625" customWidth="1" style="609"/>
    <col min="2054" max="2304" width="6.75" style="609"/>
    <col min="2305" max="2305" width="43.375" customWidth="1" style="609"/>
    <col min="2306" max="2309" width="17.625" customWidth="1" style="609"/>
    <col min="2310" max="2560" width="6.75" style="609"/>
    <col min="2561" max="2561" width="43.375" customWidth="1" style="609"/>
    <col min="2562" max="2565" width="17.625" customWidth="1" style="609"/>
    <col min="2566" max="2816" width="6.75" style="609"/>
    <col min="2817" max="2817" width="43.375" customWidth="1" style="609"/>
    <col min="2818" max="2821" width="17.625" customWidth="1" style="609"/>
    <col min="2822" max="3072" width="6.75" style="609"/>
    <col min="3073" max="3073" width="43.375" customWidth="1" style="609"/>
    <col min="3074" max="3077" width="17.625" customWidth="1" style="609"/>
    <col min="3078" max="3328" width="6.75" style="609"/>
    <col min="3329" max="3329" width="43.375" customWidth="1" style="609"/>
    <col min="3330" max="3333" width="17.625" customWidth="1" style="609"/>
    <col min="3334" max="3584" width="6.75" style="609"/>
    <col min="3585" max="3585" width="43.375" customWidth="1" style="609"/>
    <col min="3586" max="3589" width="17.625" customWidth="1" style="609"/>
    <col min="3590" max="3840" width="6.75" style="609"/>
    <col min="3841" max="3841" width="43.375" customWidth="1" style="609"/>
    <col min="3842" max="3845" width="17.625" customWidth="1" style="609"/>
    <col min="3846" max="4096" width="6.75" style="609"/>
    <col min="4097" max="4097" width="43.375" customWidth="1" style="609"/>
    <col min="4098" max="4101" width="17.625" customWidth="1" style="609"/>
    <col min="4102" max="4352" width="6.75" style="609"/>
    <col min="4353" max="4353" width="43.375" customWidth="1" style="609"/>
    <col min="4354" max="4357" width="17.625" customWidth="1" style="609"/>
    <col min="4358" max="4608" width="6.75" style="609"/>
    <col min="4609" max="4609" width="43.375" customWidth="1" style="609"/>
    <col min="4610" max="4613" width="17.625" customWidth="1" style="609"/>
    <col min="4614" max="4864" width="6.75" style="609"/>
    <col min="4865" max="4865" width="43.375" customWidth="1" style="609"/>
    <col min="4866" max="4869" width="17.625" customWidth="1" style="609"/>
    <col min="4870" max="5120" width="6.75" style="609"/>
    <col min="5121" max="5121" width="43.375" customWidth="1" style="609"/>
    <col min="5122" max="5125" width="17.625" customWidth="1" style="609"/>
    <col min="5126" max="5376" width="6.75" style="609"/>
    <col min="5377" max="5377" width="43.375" customWidth="1" style="609"/>
    <col min="5378" max="5381" width="17.625" customWidth="1" style="609"/>
    <col min="5382" max="5632" width="6.75" style="609"/>
    <col min="5633" max="5633" width="43.375" customWidth="1" style="609"/>
    <col min="5634" max="5637" width="17.625" customWidth="1" style="609"/>
    <col min="5638" max="5888" width="6.75" style="609"/>
    <col min="5889" max="5889" width="43.375" customWidth="1" style="609"/>
    <col min="5890" max="5893" width="17.625" customWidth="1" style="609"/>
    <col min="5894" max="6144" width="6.75" style="609"/>
    <col min="6145" max="6145" width="43.375" customWidth="1" style="609"/>
    <col min="6146" max="6149" width="17.625" customWidth="1" style="609"/>
    <col min="6150" max="6400" width="6.75" style="609"/>
    <col min="6401" max="6401" width="43.375" customWidth="1" style="609"/>
    <col min="6402" max="6405" width="17.625" customWidth="1" style="609"/>
    <col min="6406" max="6656" width="6.75" style="609"/>
    <col min="6657" max="6657" width="43.375" customWidth="1" style="609"/>
    <col min="6658" max="6661" width="17.625" customWidth="1" style="609"/>
    <col min="6662" max="6912" width="6.75" style="609"/>
    <col min="6913" max="6913" width="43.375" customWidth="1" style="609"/>
    <col min="6914" max="6917" width="17.625" customWidth="1" style="609"/>
    <col min="6918" max="7168" width="6.75" style="609"/>
    <col min="7169" max="7169" width="43.375" customWidth="1" style="609"/>
    <col min="7170" max="7173" width="17.625" customWidth="1" style="609"/>
    <col min="7174" max="7424" width="6.75" style="609"/>
    <col min="7425" max="7425" width="43.375" customWidth="1" style="609"/>
    <col min="7426" max="7429" width="17.625" customWidth="1" style="609"/>
    <col min="7430" max="7680" width="6.75" style="609"/>
    <col min="7681" max="7681" width="43.375" customWidth="1" style="609"/>
    <col min="7682" max="7685" width="17.625" customWidth="1" style="609"/>
    <col min="7686" max="7936" width="6.75" style="609"/>
    <col min="7937" max="7937" width="43.375" customWidth="1" style="609"/>
    <col min="7938" max="7941" width="17.625" customWidth="1" style="609"/>
    <col min="7942" max="8192" width="6.75" style="609"/>
    <col min="8193" max="8193" width="43.375" customWidth="1" style="609"/>
    <col min="8194" max="8197" width="17.625" customWidth="1" style="609"/>
    <col min="8198" max="8448" width="6.75" style="609"/>
    <col min="8449" max="8449" width="43.375" customWidth="1" style="609"/>
    <col min="8450" max="8453" width="17.625" customWidth="1" style="609"/>
    <col min="8454" max="8704" width="6.75" style="609"/>
    <col min="8705" max="8705" width="43.375" customWidth="1" style="609"/>
    <col min="8706" max="8709" width="17.625" customWidth="1" style="609"/>
    <col min="8710" max="8960" width="6.75" style="609"/>
    <col min="8961" max="8961" width="43.375" customWidth="1" style="609"/>
    <col min="8962" max="8965" width="17.625" customWidth="1" style="609"/>
    <col min="8966" max="9216" width="6.75" style="609"/>
    <col min="9217" max="9217" width="43.375" customWidth="1" style="609"/>
    <col min="9218" max="9221" width="17.625" customWidth="1" style="609"/>
    <col min="9222" max="9472" width="6.75" style="609"/>
    <col min="9473" max="9473" width="43.375" customWidth="1" style="609"/>
    <col min="9474" max="9477" width="17.625" customWidth="1" style="609"/>
    <col min="9478" max="9728" width="6.75" style="609"/>
    <col min="9729" max="9729" width="43.375" customWidth="1" style="609"/>
    <col min="9730" max="9733" width="17.625" customWidth="1" style="609"/>
    <col min="9734" max="9984" width="6.75" style="609"/>
    <col min="9985" max="9985" width="43.375" customWidth="1" style="609"/>
    <col min="9986" max="9989" width="17.625" customWidth="1" style="609"/>
    <col min="9990" max="10240" width="6.75" style="609"/>
    <col min="10241" max="10241" width="43.375" customWidth="1" style="609"/>
    <col min="10242" max="10245" width="17.625" customWidth="1" style="609"/>
    <col min="10246" max="10496" width="6.75" style="609"/>
    <col min="10497" max="10497" width="43.375" customWidth="1" style="609"/>
    <col min="10498" max="10501" width="17.625" customWidth="1" style="609"/>
    <col min="10502" max="10752" width="6.75" style="609"/>
    <col min="10753" max="10753" width="43.375" customWidth="1" style="609"/>
    <col min="10754" max="10757" width="17.625" customWidth="1" style="609"/>
    <col min="10758" max="11008" width="6.75" style="609"/>
    <col min="11009" max="11009" width="43.375" customWidth="1" style="609"/>
    <col min="11010" max="11013" width="17.625" customWidth="1" style="609"/>
    <col min="11014" max="11264" width="6.75" style="609"/>
    <col min="11265" max="11265" width="43.375" customWidth="1" style="609"/>
    <col min="11266" max="11269" width="17.625" customWidth="1" style="609"/>
    <col min="11270" max="11520" width="6.75" style="609"/>
    <col min="11521" max="11521" width="43.375" customWidth="1" style="609"/>
    <col min="11522" max="11525" width="17.625" customWidth="1" style="609"/>
    <col min="11526" max="11776" width="6.75" style="609"/>
    <col min="11777" max="11777" width="43.375" customWidth="1" style="609"/>
    <col min="11778" max="11781" width="17.625" customWidth="1" style="609"/>
    <col min="11782" max="12032" width="6.75" style="609"/>
    <col min="12033" max="12033" width="43.375" customWidth="1" style="609"/>
    <col min="12034" max="12037" width="17.625" customWidth="1" style="609"/>
    <col min="12038" max="12288" width="6.75" style="609"/>
    <col min="12289" max="12289" width="43.375" customWidth="1" style="609"/>
    <col min="12290" max="12293" width="17.625" customWidth="1" style="609"/>
    <col min="12294" max="12544" width="6.75" style="609"/>
    <col min="12545" max="12545" width="43.375" customWidth="1" style="609"/>
    <col min="12546" max="12549" width="17.625" customWidth="1" style="609"/>
    <col min="12550" max="12800" width="6.75" style="609"/>
    <col min="12801" max="12801" width="43.375" customWidth="1" style="609"/>
    <col min="12802" max="12805" width="17.625" customWidth="1" style="609"/>
    <col min="12806" max="13056" width="6.75" style="609"/>
    <col min="13057" max="13057" width="43.375" customWidth="1" style="609"/>
    <col min="13058" max="13061" width="17.625" customWidth="1" style="609"/>
    <col min="13062" max="13312" width="6.75" style="609"/>
    <col min="13313" max="13313" width="43.375" customWidth="1" style="609"/>
    <col min="13314" max="13317" width="17.625" customWidth="1" style="609"/>
    <col min="13318" max="13568" width="6.75" style="609"/>
    <col min="13569" max="13569" width="43.375" customWidth="1" style="609"/>
    <col min="13570" max="13573" width="17.625" customWidth="1" style="609"/>
    <col min="13574" max="13824" width="6.75" style="609"/>
    <col min="13825" max="13825" width="43.375" customWidth="1" style="609"/>
    <col min="13826" max="13829" width="17.625" customWidth="1" style="609"/>
    <col min="13830" max="14080" width="6.75" style="609"/>
    <col min="14081" max="14081" width="43.375" customWidth="1" style="609"/>
    <col min="14082" max="14085" width="17.625" customWidth="1" style="609"/>
    <col min="14086" max="14336" width="6.75" style="609"/>
    <col min="14337" max="14337" width="43.375" customWidth="1" style="609"/>
    <col min="14338" max="14341" width="17.625" customWidth="1" style="609"/>
    <col min="14342" max="14592" width="6.75" style="609"/>
    <col min="14593" max="14593" width="43.375" customWidth="1" style="609"/>
    <col min="14594" max="14597" width="17.625" customWidth="1" style="609"/>
    <col min="14598" max="14848" width="6.75" style="609"/>
    <col min="14849" max="14849" width="43.375" customWidth="1" style="609"/>
    <col min="14850" max="14853" width="17.625" customWidth="1" style="609"/>
    <col min="14854" max="15104" width="6.75" style="609"/>
    <col min="15105" max="15105" width="43.375" customWidth="1" style="609"/>
    <col min="15106" max="15109" width="17.625" customWidth="1" style="609"/>
    <col min="15110" max="15360" width="6.75" style="609"/>
    <col min="15361" max="15361" width="43.375" customWidth="1" style="609"/>
    <col min="15362" max="15365" width="17.625" customWidth="1" style="609"/>
    <col min="15366" max="15616" width="6.75" style="609"/>
    <col min="15617" max="15617" width="43.375" customWidth="1" style="609"/>
    <col min="15618" max="15621" width="17.625" customWidth="1" style="609"/>
    <col min="15622" max="15872" width="6.75" style="609"/>
    <col min="15873" max="15873" width="43.375" customWidth="1" style="609"/>
    <col min="15874" max="15877" width="17.625" customWidth="1" style="609"/>
    <col min="15878" max="16128" width="6.75" style="609"/>
    <col min="16129" max="16129" width="43.375" customWidth="1" style="609"/>
    <col min="16130" max="16133" width="17.625" customWidth="1" style="609"/>
    <col min="16134" max="16384" width="6.75" style="609"/>
  </cols>
  <sheetData>
    <row ht="21.75" customHeight="1" x14ac:dyDescent="0.15" r="1" spans="1:1">
      <c r="A1" s="608" t="s">
        <v>296</v>
      </c>
    </row>
    <row ht="30.0" customHeight="1" x14ac:dyDescent="0.15" r="2" spans="1:5">
      <c r="A2" s="607" t="s">
        <v>297</v>
      </c>
      <c r="B2" s="607"/>
      <c r="C2" s="607"/>
      <c r="D2" s="607"/>
      <c r="E2" s="607"/>
    </row>
    <row ht="21.75" customHeight="1" x14ac:dyDescent="0.15" r="3" spans="1:5">
      <c r="A3" s="606"/>
      <c r="B3" s="606"/>
      <c r="C3" s="606"/>
      <c r="D3" s="606"/>
      <c r="E3" s="606" t="s">
        <v>2</v>
      </c>
    </row>
    <row s="619" customFormat="1" ht="21.75" customHeight="1" x14ac:dyDescent="0.15" r="4" spans="1:5">
      <c r="A4" s="598" t="s">
        <v>298</v>
      </c>
      <c r="B4" s="598" t="s">
        <v>237</v>
      </c>
      <c r="C4" s="598" t="s">
        <v>268</v>
      </c>
      <c r="D4" s="598" t="s">
        <v>269</v>
      </c>
      <c r="E4" s="598" t="s">
        <v>299</v>
      </c>
    </row>
    <row ht="21.75" customHeight="1" x14ac:dyDescent="0.15" r="5" spans="1:5">
      <c r="A5" s="618" t="s">
        <v>300</v>
      </c>
      <c r="B5" s="598" t="s">
        <v>233</v>
      </c>
      <c r="C5" s="617">
        <f>C6+C7</f>
        <v>68000</v>
      </c>
      <c r="D5" s="617"/>
      <c r="E5" s="616"/>
    </row>
    <row ht="21.75" customHeight="1" x14ac:dyDescent="0.15" r="6" spans="1:5">
      <c r="A6" s="615" t="s">
        <v>301</v>
      </c>
      <c r="B6" s="604" t="s">
        <v>238</v>
      </c>
      <c r="C6" s="614">
        <v>13600</v>
      </c>
      <c r="D6" s="614"/>
      <c r="E6" s="613"/>
    </row>
    <row ht="21.75" customHeight="1" x14ac:dyDescent="0.15" r="7" spans="1:5">
      <c r="A7" s="611" t="s">
        <v>302</v>
      </c>
      <c r="B7" s="602" t="s">
        <v>239</v>
      </c>
      <c r="C7" s="612">
        <v>54400</v>
      </c>
      <c r="D7" s="612"/>
      <c r="E7" s="610"/>
    </row>
    <row ht="21.75" customHeight="1" x14ac:dyDescent="0.15" r="8" spans="1:5">
      <c r="A8" s="611" t="s">
        <v>303</v>
      </c>
      <c r="B8" s="602" t="s">
        <v>236</v>
      </c>
      <c r="C8" s="610"/>
      <c r="D8" s="610"/>
      <c r="E8" s="610"/>
    </row>
    <row ht="21.75" customHeight="1" x14ac:dyDescent="0.15" r="9" spans="1:5">
      <c r="A9" s="611" t="s">
        <v>301</v>
      </c>
      <c r="B9" s="602" t="s">
        <v>240</v>
      </c>
      <c r="C9" s="610">
        <v>0</v>
      </c>
      <c r="D9" s="610"/>
      <c r="E9" s="610"/>
    </row>
    <row ht="21.75" customHeight="1" x14ac:dyDescent="0.15" r="10" spans="1:5">
      <c r="A10" s="611" t="s">
        <v>302</v>
      </c>
      <c r="B10" s="602" t="s">
        <v>241</v>
      </c>
      <c r="C10" s="610">
        <v>0</v>
      </c>
      <c r="D10" s="610"/>
      <c r="E10" s="610"/>
    </row>
    <row ht="21.75" customHeight="1" x14ac:dyDescent="0.15" r="11" spans="1:5">
      <c r="A11" s="596"/>
      <c r="B11" s="596"/>
      <c r="C11" s="596"/>
      <c r="D11" s="596"/>
      <c r="E11" s="596"/>
    </row>
  </sheetData>
  <mergeCells count="2">
    <mergeCell ref="A2:E2"/>
    <mergeCell ref="A11:E11"/>
  </mergeCells>
  <phoneticPr fontId="0" type="noConversion"/>
  <pageMargins left="0.7520833822685903" right="0.7520833822685903" top="0.9999999849815069" bottom="0.9999999849815069" header="0.49999999249075344" footer="0.49999999249075344"/>
  <pageSetup paperSize="9"/>
  <extLst>
    <ext uri="{2D9387EB-5337-4D45-933B-B4D357D02E09}">
      <gutter val="0.0" pos="0"/>
    </ext>
  </extLst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WVM14"/>
  <sheetViews>
    <sheetView zoomScaleNormal="100" topLeftCell="A1" workbookViewId="0">
      <selection activeCell="H11" activeCellId="0" sqref="H11"/>
    </sheetView>
  </sheetViews>
  <sheetFormatPr defaultRowHeight="21.95" customHeight="1" defaultColWidth="17.625" x14ac:dyDescent="0.15"/>
  <cols>
    <col min="1" max="5" width="20.625" customWidth="1" style="609"/>
    <col min="6" max="256" width="17.625" style="609"/>
    <col min="257" max="261" width="20.625" customWidth="1" style="609"/>
    <col min="262" max="512" width="17.625" style="609"/>
    <col min="513" max="517" width="20.625" customWidth="1" style="609"/>
    <col min="518" max="768" width="17.625" style="609"/>
    <col min="769" max="773" width="20.625" customWidth="1" style="609"/>
    <col min="774" max="1024" width="17.625" style="609"/>
    <col min="1025" max="1029" width="20.625" customWidth="1" style="609"/>
    <col min="1030" max="1280" width="17.625" style="609"/>
    <col min="1281" max="1285" width="20.625" customWidth="1" style="609"/>
    <col min="1286" max="1536" width="17.625" style="609"/>
    <col min="1537" max="1541" width="20.625" customWidth="1" style="609"/>
    <col min="1542" max="1792" width="17.625" style="609"/>
    <col min="1793" max="1797" width="20.625" customWidth="1" style="609"/>
    <col min="1798" max="2048" width="17.625" style="609"/>
    <col min="2049" max="2053" width="20.625" customWidth="1" style="609"/>
    <col min="2054" max="2304" width="17.625" style="609"/>
    <col min="2305" max="2309" width="20.625" customWidth="1" style="609"/>
    <col min="2310" max="2560" width="17.625" style="609"/>
    <col min="2561" max="2565" width="20.625" customWidth="1" style="609"/>
    <col min="2566" max="2816" width="17.625" style="609"/>
    <col min="2817" max="2821" width="20.625" customWidth="1" style="609"/>
    <col min="2822" max="3072" width="17.625" style="609"/>
    <col min="3073" max="3077" width="20.625" customWidth="1" style="609"/>
    <col min="3078" max="3328" width="17.625" style="609"/>
    <col min="3329" max="3333" width="20.625" customWidth="1" style="609"/>
    <col min="3334" max="3584" width="17.625" style="609"/>
    <col min="3585" max="3589" width="20.625" customWidth="1" style="609"/>
    <col min="3590" max="3840" width="17.625" style="609"/>
    <col min="3841" max="3845" width="20.625" customWidth="1" style="609"/>
    <col min="3846" max="4096" width="17.625" style="609"/>
    <col min="4097" max="4101" width="20.625" customWidth="1" style="609"/>
    <col min="4102" max="4352" width="17.625" style="609"/>
    <col min="4353" max="4357" width="20.625" customWidth="1" style="609"/>
    <col min="4358" max="4608" width="17.625" style="609"/>
    <col min="4609" max="4613" width="20.625" customWidth="1" style="609"/>
    <col min="4614" max="4864" width="17.625" style="609"/>
    <col min="4865" max="4869" width="20.625" customWidth="1" style="609"/>
    <col min="4870" max="5120" width="17.625" style="609"/>
    <col min="5121" max="5125" width="20.625" customWidth="1" style="609"/>
    <col min="5126" max="5376" width="17.625" style="609"/>
    <col min="5377" max="5381" width="20.625" customWidth="1" style="609"/>
    <col min="5382" max="5632" width="17.625" style="609"/>
    <col min="5633" max="5637" width="20.625" customWidth="1" style="609"/>
    <col min="5638" max="5888" width="17.625" style="609"/>
    <col min="5889" max="5893" width="20.625" customWidth="1" style="609"/>
    <col min="5894" max="6144" width="17.625" style="609"/>
    <col min="6145" max="6149" width="20.625" customWidth="1" style="609"/>
    <col min="6150" max="6400" width="17.625" style="609"/>
    <col min="6401" max="6405" width="20.625" customWidth="1" style="609"/>
    <col min="6406" max="6656" width="17.625" style="609"/>
    <col min="6657" max="6661" width="20.625" customWidth="1" style="609"/>
    <col min="6662" max="6912" width="17.625" style="609"/>
    <col min="6913" max="6917" width="20.625" customWidth="1" style="609"/>
    <col min="6918" max="7168" width="17.625" style="609"/>
    <col min="7169" max="7173" width="20.625" customWidth="1" style="609"/>
    <col min="7174" max="7424" width="17.625" style="609"/>
    <col min="7425" max="7429" width="20.625" customWidth="1" style="609"/>
    <col min="7430" max="7680" width="17.625" style="609"/>
    <col min="7681" max="7685" width="20.625" customWidth="1" style="609"/>
    <col min="7686" max="7936" width="17.625" style="609"/>
    <col min="7937" max="7941" width="20.625" customWidth="1" style="609"/>
    <col min="7942" max="8192" width="17.625" style="609"/>
    <col min="8193" max="8197" width="20.625" customWidth="1" style="609"/>
    <col min="8198" max="8448" width="17.625" style="609"/>
    <col min="8449" max="8453" width="20.625" customWidth="1" style="609"/>
    <col min="8454" max="8704" width="17.625" style="609"/>
    <col min="8705" max="8709" width="20.625" customWidth="1" style="609"/>
    <col min="8710" max="8960" width="17.625" style="609"/>
    <col min="8961" max="8965" width="20.625" customWidth="1" style="609"/>
    <col min="8966" max="9216" width="17.625" style="609"/>
    <col min="9217" max="9221" width="20.625" customWidth="1" style="609"/>
    <col min="9222" max="9472" width="17.625" style="609"/>
    <col min="9473" max="9477" width="20.625" customWidth="1" style="609"/>
    <col min="9478" max="9728" width="17.625" style="609"/>
    <col min="9729" max="9733" width="20.625" customWidth="1" style="609"/>
    <col min="9734" max="9984" width="17.625" style="609"/>
    <col min="9985" max="9989" width="20.625" customWidth="1" style="609"/>
    <col min="9990" max="10240" width="17.625" style="609"/>
    <col min="10241" max="10245" width="20.625" customWidth="1" style="609"/>
    <col min="10246" max="10496" width="17.625" style="609"/>
    <col min="10497" max="10501" width="20.625" customWidth="1" style="609"/>
    <col min="10502" max="10752" width="17.625" style="609"/>
    <col min="10753" max="10757" width="20.625" customWidth="1" style="609"/>
    <col min="10758" max="11008" width="17.625" style="609"/>
    <col min="11009" max="11013" width="20.625" customWidth="1" style="609"/>
    <col min="11014" max="11264" width="17.625" style="609"/>
    <col min="11265" max="11269" width="20.625" customWidth="1" style="609"/>
    <col min="11270" max="11520" width="17.625" style="609"/>
    <col min="11521" max="11525" width="20.625" customWidth="1" style="609"/>
    <col min="11526" max="11776" width="17.625" style="609"/>
    <col min="11777" max="11781" width="20.625" customWidth="1" style="609"/>
    <col min="11782" max="12032" width="17.625" style="609"/>
    <col min="12033" max="12037" width="20.625" customWidth="1" style="609"/>
    <col min="12038" max="12288" width="17.625" style="609"/>
    <col min="12289" max="12293" width="20.625" customWidth="1" style="609"/>
    <col min="12294" max="12544" width="17.625" style="609"/>
    <col min="12545" max="12549" width="20.625" customWidth="1" style="609"/>
    <col min="12550" max="12800" width="17.625" style="609"/>
    <col min="12801" max="12805" width="20.625" customWidth="1" style="609"/>
    <col min="12806" max="13056" width="17.625" style="609"/>
    <col min="13057" max="13061" width="20.625" customWidth="1" style="609"/>
    <col min="13062" max="13312" width="17.625" style="609"/>
    <col min="13313" max="13317" width="20.625" customWidth="1" style="609"/>
    <col min="13318" max="13568" width="17.625" style="609"/>
    <col min="13569" max="13573" width="20.625" customWidth="1" style="609"/>
    <col min="13574" max="13824" width="17.625" style="609"/>
    <col min="13825" max="13829" width="20.625" customWidth="1" style="609"/>
    <col min="13830" max="14080" width="17.625" style="609"/>
    <col min="14081" max="14085" width="20.625" customWidth="1" style="609"/>
    <col min="14086" max="14336" width="17.625" style="609"/>
    <col min="14337" max="14341" width="20.625" customWidth="1" style="609"/>
    <col min="14342" max="14592" width="17.625" style="609"/>
    <col min="14593" max="14597" width="20.625" customWidth="1" style="609"/>
    <col min="14598" max="14848" width="17.625" style="609"/>
    <col min="14849" max="14853" width="20.625" customWidth="1" style="609"/>
    <col min="14854" max="15104" width="17.625" style="609"/>
    <col min="15105" max="15109" width="20.625" customWidth="1" style="609"/>
    <col min="15110" max="15360" width="17.625" style="609"/>
    <col min="15361" max="15365" width="20.625" customWidth="1" style="609"/>
    <col min="15366" max="15616" width="17.625" style="609"/>
    <col min="15617" max="15621" width="20.625" customWidth="1" style="609"/>
    <col min="15622" max="15872" width="17.625" style="609"/>
    <col min="15873" max="15877" width="20.625" customWidth="1" style="609"/>
    <col min="15878" max="16128" width="17.625" style="609"/>
    <col min="16129" max="16133" width="20.625" customWidth="1" style="609"/>
    <col min="16134" max="16384" width="17.625" style="609"/>
  </cols>
  <sheetData>
    <row ht="21.75" customHeight="1" x14ac:dyDescent="0.15" r="1" spans="1:1">
      <c r="A1" s="608" t="s">
        <v>304</v>
      </c>
    </row>
    <row ht="30.0" customHeight="1" x14ac:dyDescent="0.15" r="2" spans="1:5">
      <c r="A2" s="607" t="s">
        <v>305</v>
      </c>
      <c r="B2" s="607"/>
      <c r="C2" s="607"/>
      <c r="D2" s="607"/>
      <c r="E2" s="607"/>
    </row>
    <row ht="21.75" customHeight="1" x14ac:dyDescent="0.15" r="3" spans="1:5">
      <c r="A3" s="606"/>
      <c r="B3" s="606"/>
      <c r="C3" s="606"/>
      <c r="D3" s="606"/>
      <c r="E3" s="606" t="s">
        <v>2</v>
      </c>
    </row>
    <row ht="21.75" customHeight="1" x14ac:dyDescent="0.15" r="4" spans="1:5">
      <c r="A4" s="598" t="s">
        <v>306</v>
      </c>
      <c r="B4" s="598" t="s">
        <v>153</v>
      </c>
      <c r="C4" s="598" t="s">
        <v>307</v>
      </c>
      <c r="D4" s="598" t="s">
        <v>308</v>
      </c>
      <c r="E4" s="598" t="s">
        <v>309</v>
      </c>
    </row>
    <row ht="21.75" customHeight="1" x14ac:dyDescent="0.15" r="5" spans="1:5">
      <c r="A5" s="603"/>
      <c r="B5" s="603"/>
      <c r="C5" s="603"/>
      <c r="D5" s="603"/>
      <c r="E5" s="603"/>
    </row>
    <row ht="21.75" customHeight="1" x14ac:dyDescent="0.15" r="6" spans="1:5">
      <c r="A6" s="601"/>
      <c r="B6" s="601"/>
      <c r="C6" s="601"/>
      <c r="D6" s="601"/>
      <c r="E6" s="601"/>
    </row>
    <row ht="21.75" customHeight="1" x14ac:dyDescent="0.15" r="7" spans="1:5">
      <c r="A7" s="601"/>
      <c r="B7" s="601"/>
      <c r="C7" s="601"/>
      <c r="D7" s="601"/>
      <c r="E7" s="601"/>
    </row>
    <row ht="21.75" customHeight="1" x14ac:dyDescent="0.15" r="8" spans="1:5">
      <c r="A8" s="601"/>
      <c r="B8" s="601"/>
      <c r="C8" s="601"/>
      <c r="D8" s="601"/>
      <c r="E8" s="601"/>
    </row>
    <row ht="21.75" customHeight="1" x14ac:dyDescent="0.15" r="9" spans="1:5">
      <c r="A9" s="601"/>
      <c r="B9" s="601"/>
      <c r="C9" s="601"/>
      <c r="D9" s="601"/>
      <c r="E9" s="601"/>
    </row>
    <row ht="21.75" customHeight="1" x14ac:dyDescent="0.15" r="10" spans="1:5">
      <c r="A10" s="601"/>
      <c r="B10" s="601"/>
      <c r="C10" s="601"/>
      <c r="D10" s="601"/>
      <c r="E10" s="601"/>
    </row>
    <row ht="21.75" customHeight="1" x14ac:dyDescent="0.15" r="11" spans="1:5">
      <c r="A11" s="601"/>
      <c r="B11" s="601"/>
      <c r="C11" s="601"/>
      <c r="D11" s="601"/>
      <c r="E11" s="601"/>
    </row>
    <row ht="21.75" customHeight="1" x14ac:dyDescent="0.15" r="12" spans="1:5">
      <c r="A12" s="601"/>
      <c r="B12" s="601"/>
      <c r="C12" s="601"/>
      <c r="D12" s="601"/>
      <c r="E12" s="601"/>
    </row>
    <row ht="21.75" customHeight="1" x14ac:dyDescent="0.15" r="13" spans="1:5">
      <c r="A13" s="601"/>
      <c r="B13" s="601"/>
      <c r="C13" s="601"/>
      <c r="D13" s="601"/>
      <c r="E13" s="601"/>
    </row>
    <row ht="21.75" customHeight="1" x14ac:dyDescent="0.15" r="14" spans="1:5">
      <c r="A14" s="596" t="s">
        <v>310</v>
      </c>
      <c r="B14" s="596"/>
      <c r="C14" s="596"/>
      <c r="D14" s="596"/>
      <c r="E14" s="596"/>
    </row>
  </sheetData>
  <mergeCells count="2">
    <mergeCell ref="A2:E2"/>
    <mergeCell ref="A14:E14"/>
  </mergeCells>
  <phoneticPr fontId="0" type="noConversion"/>
  <pageMargins left="0.7520833822685903" right="0.7520833822685903" top="0.9999999849815069" bottom="0.9999999849815069" header="0.49999999249075344" footer="0.49999999249075344"/>
  <pageSetup paperSize="9"/>
  <extLst>
    <ext uri="{2D9387EB-5337-4D45-933B-B4D357D02E09}">
      <gutter val="0.0" pos="0"/>
    </ext>
  </extLst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WVK17"/>
  <sheetViews>
    <sheetView zoomScaleNormal="100" topLeftCell="A1" workbookViewId="0">
      <selection activeCell="C13" activeCellId="0" sqref="C13"/>
    </sheetView>
  </sheetViews>
  <sheetFormatPr defaultRowHeight="21.95" customHeight="1" defaultColWidth="6.75" x14ac:dyDescent="0.15"/>
  <cols>
    <col min="1" max="2" width="52.625" customWidth="1" style="609"/>
    <col min="3" max="3" width="14.875" customWidth="1" style="594"/>
    <col min="4" max="256" width="6.75" style="594"/>
    <col min="257" max="258" width="52.625" customWidth="1" style="594"/>
    <col min="259" max="259" width="14.875" customWidth="1" style="594"/>
    <col min="260" max="512" width="6.75" style="594"/>
    <col min="513" max="514" width="52.625" customWidth="1" style="594"/>
    <col min="515" max="515" width="14.875" customWidth="1" style="594"/>
    <col min="516" max="768" width="6.75" style="594"/>
    <col min="769" max="770" width="52.625" customWidth="1" style="594"/>
    <col min="771" max="771" width="14.875" customWidth="1" style="594"/>
    <col min="772" max="1024" width="6.75" style="594"/>
    <col min="1025" max="1026" width="52.625" customWidth="1" style="594"/>
    <col min="1027" max="1027" width="14.875" customWidth="1" style="594"/>
    <col min="1028" max="1280" width="6.75" style="594"/>
    <col min="1281" max="1282" width="52.625" customWidth="1" style="594"/>
    <col min="1283" max="1283" width="14.875" customWidth="1" style="594"/>
    <col min="1284" max="1536" width="6.75" style="594"/>
    <col min="1537" max="1538" width="52.625" customWidth="1" style="594"/>
    <col min="1539" max="1539" width="14.875" customWidth="1" style="594"/>
    <col min="1540" max="1792" width="6.75" style="594"/>
    <col min="1793" max="1794" width="52.625" customWidth="1" style="594"/>
    <col min="1795" max="1795" width="14.875" customWidth="1" style="594"/>
    <col min="1796" max="2048" width="6.75" style="594"/>
    <col min="2049" max="2050" width="52.625" customWidth="1" style="594"/>
    <col min="2051" max="2051" width="14.875" customWidth="1" style="594"/>
    <col min="2052" max="2304" width="6.75" style="594"/>
    <col min="2305" max="2306" width="52.625" customWidth="1" style="594"/>
    <col min="2307" max="2307" width="14.875" customWidth="1" style="594"/>
    <col min="2308" max="2560" width="6.75" style="594"/>
    <col min="2561" max="2562" width="52.625" customWidth="1" style="594"/>
    <col min="2563" max="2563" width="14.875" customWidth="1" style="594"/>
    <col min="2564" max="2816" width="6.75" style="594"/>
    <col min="2817" max="2818" width="52.625" customWidth="1" style="594"/>
    <col min="2819" max="2819" width="14.875" customWidth="1" style="594"/>
    <col min="2820" max="3072" width="6.75" style="594"/>
    <col min="3073" max="3074" width="52.625" customWidth="1" style="594"/>
    <col min="3075" max="3075" width="14.875" customWidth="1" style="594"/>
    <col min="3076" max="3328" width="6.75" style="594"/>
    <col min="3329" max="3330" width="52.625" customWidth="1" style="594"/>
    <col min="3331" max="3331" width="14.875" customWidth="1" style="594"/>
    <col min="3332" max="3584" width="6.75" style="594"/>
    <col min="3585" max="3586" width="52.625" customWidth="1" style="594"/>
    <col min="3587" max="3587" width="14.875" customWidth="1" style="594"/>
    <col min="3588" max="3840" width="6.75" style="594"/>
    <col min="3841" max="3842" width="52.625" customWidth="1" style="594"/>
    <col min="3843" max="3843" width="14.875" customWidth="1" style="594"/>
    <col min="3844" max="4096" width="6.75" style="594"/>
    <col min="4097" max="4098" width="52.625" customWidth="1" style="594"/>
    <col min="4099" max="4099" width="14.875" customWidth="1" style="594"/>
    <col min="4100" max="4352" width="6.75" style="594"/>
    <col min="4353" max="4354" width="52.625" customWidth="1" style="594"/>
    <col min="4355" max="4355" width="14.875" customWidth="1" style="594"/>
    <col min="4356" max="4608" width="6.75" style="594"/>
    <col min="4609" max="4610" width="52.625" customWidth="1" style="594"/>
    <col min="4611" max="4611" width="14.875" customWidth="1" style="594"/>
    <col min="4612" max="4864" width="6.75" style="594"/>
    <col min="4865" max="4866" width="52.625" customWidth="1" style="594"/>
    <col min="4867" max="4867" width="14.875" customWidth="1" style="594"/>
    <col min="4868" max="5120" width="6.75" style="594"/>
    <col min="5121" max="5122" width="52.625" customWidth="1" style="594"/>
    <col min="5123" max="5123" width="14.875" customWidth="1" style="594"/>
    <col min="5124" max="5376" width="6.75" style="594"/>
    <col min="5377" max="5378" width="52.625" customWidth="1" style="594"/>
    <col min="5379" max="5379" width="14.875" customWidth="1" style="594"/>
    <col min="5380" max="5632" width="6.75" style="594"/>
    <col min="5633" max="5634" width="52.625" customWidth="1" style="594"/>
    <col min="5635" max="5635" width="14.875" customWidth="1" style="594"/>
    <col min="5636" max="5888" width="6.75" style="594"/>
    <col min="5889" max="5890" width="52.625" customWidth="1" style="594"/>
    <col min="5891" max="5891" width="14.875" customWidth="1" style="594"/>
    <col min="5892" max="6144" width="6.75" style="594"/>
    <col min="6145" max="6146" width="52.625" customWidth="1" style="594"/>
    <col min="6147" max="6147" width="14.875" customWidth="1" style="594"/>
    <col min="6148" max="6400" width="6.75" style="594"/>
    <col min="6401" max="6402" width="52.625" customWidth="1" style="594"/>
    <col min="6403" max="6403" width="14.875" customWidth="1" style="594"/>
    <col min="6404" max="6656" width="6.75" style="594"/>
    <col min="6657" max="6658" width="52.625" customWidth="1" style="594"/>
    <col min="6659" max="6659" width="14.875" customWidth="1" style="594"/>
    <col min="6660" max="6912" width="6.75" style="594"/>
    <col min="6913" max="6914" width="52.625" customWidth="1" style="594"/>
    <col min="6915" max="6915" width="14.875" customWidth="1" style="594"/>
    <col min="6916" max="7168" width="6.75" style="594"/>
    <col min="7169" max="7170" width="52.625" customWidth="1" style="594"/>
    <col min="7171" max="7171" width="14.875" customWidth="1" style="594"/>
    <col min="7172" max="7424" width="6.75" style="594"/>
    <col min="7425" max="7426" width="52.625" customWidth="1" style="594"/>
    <col min="7427" max="7427" width="14.875" customWidth="1" style="594"/>
    <col min="7428" max="7680" width="6.75" style="594"/>
    <col min="7681" max="7682" width="52.625" customWidth="1" style="594"/>
    <col min="7683" max="7683" width="14.875" customWidth="1" style="594"/>
    <col min="7684" max="7936" width="6.75" style="594"/>
    <col min="7937" max="7938" width="52.625" customWidth="1" style="594"/>
    <col min="7939" max="7939" width="14.875" customWidth="1" style="594"/>
    <col min="7940" max="8192" width="6.75" style="594"/>
    <col min="8193" max="8194" width="52.625" customWidth="1" style="594"/>
    <col min="8195" max="8195" width="14.875" customWidth="1" style="594"/>
    <col min="8196" max="8448" width="6.75" style="594"/>
    <col min="8449" max="8450" width="52.625" customWidth="1" style="594"/>
    <col min="8451" max="8451" width="14.875" customWidth="1" style="594"/>
    <col min="8452" max="8704" width="6.75" style="594"/>
    <col min="8705" max="8706" width="52.625" customWidth="1" style="594"/>
    <col min="8707" max="8707" width="14.875" customWidth="1" style="594"/>
    <col min="8708" max="8960" width="6.75" style="594"/>
    <col min="8961" max="8962" width="52.625" customWidth="1" style="594"/>
    <col min="8963" max="8963" width="14.875" customWidth="1" style="594"/>
    <col min="8964" max="9216" width="6.75" style="594"/>
    <col min="9217" max="9218" width="52.625" customWidth="1" style="594"/>
    <col min="9219" max="9219" width="14.875" customWidth="1" style="594"/>
    <col min="9220" max="9472" width="6.75" style="594"/>
    <col min="9473" max="9474" width="52.625" customWidth="1" style="594"/>
    <col min="9475" max="9475" width="14.875" customWidth="1" style="594"/>
    <col min="9476" max="9728" width="6.75" style="594"/>
    <col min="9729" max="9730" width="52.625" customWidth="1" style="594"/>
    <col min="9731" max="9731" width="14.875" customWidth="1" style="594"/>
    <col min="9732" max="9984" width="6.75" style="594"/>
    <col min="9985" max="9986" width="52.625" customWidth="1" style="594"/>
    <col min="9987" max="9987" width="14.875" customWidth="1" style="594"/>
    <col min="9988" max="10240" width="6.75" style="594"/>
    <col min="10241" max="10242" width="52.625" customWidth="1" style="594"/>
    <col min="10243" max="10243" width="14.875" customWidth="1" style="594"/>
    <col min="10244" max="10496" width="6.75" style="594"/>
    <col min="10497" max="10498" width="52.625" customWidth="1" style="594"/>
    <col min="10499" max="10499" width="14.875" customWidth="1" style="594"/>
    <col min="10500" max="10752" width="6.75" style="594"/>
    <col min="10753" max="10754" width="52.625" customWidth="1" style="594"/>
    <col min="10755" max="10755" width="14.875" customWidth="1" style="594"/>
    <col min="10756" max="11008" width="6.75" style="594"/>
    <col min="11009" max="11010" width="52.625" customWidth="1" style="594"/>
    <col min="11011" max="11011" width="14.875" customWidth="1" style="594"/>
    <col min="11012" max="11264" width="6.75" style="594"/>
    <col min="11265" max="11266" width="52.625" customWidth="1" style="594"/>
    <col min="11267" max="11267" width="14.875" customWidth="1" style="594"/>
    <col min="11268" max="11520" width="6.75" style="594"/>
    <col min="11521" max="11522" width="52.625" customWidth="1" style="594"/>
    <col min="11523" max="11523" width="14.875" customWidth="1" style="594"/>
    <col min="11524" max="11776" width="6.75" style="594"/>
    <col min="11777" max="11778" width="52.625" customWidth="1" style="594"/>
    <col min="11779" max="11779" width="14.875" customWidth="1" style="594"/>
    <col min="11780" max="12032" width="6.75" style="594"/>
    <col min="12033" max="12034" width="52.625" customWidth="1" style="594"/>
    <col min="12035" max="12035" width="14.875" customWidth="1" style="594"/>
    <col min="12036" max="12288" width="6.75" style="594"/>
    <col min="12289" max="12290" width="52.625" customWidth="1" style="594"/>
    <col min="12291" max="12291" width="14.875" customWidth="1" style="594"/>
    <col min="12292" max="12544" width="6.75" style="594"/>
    <col min="12545" max="12546" width="52.625" customWidth="1" style="594"/>
    <col min="12547" max="12547" width="14.875" customWidth="1" style="594"/>
    <col min="12548" max="12800" width="6.75" style="594"/>
    <col min="12801" max="12802" width="52.625" customWidth="1" style="594"/>
    <col min="12803" max="12803" width="14.875" customWidth="1" style="594"/>
    <col min="12804" max="13056" width="6.75" style="594"/>
    <col min="13057" max="13058" width="52.625" customWidth="1" style="594"/>
    <col min="13059" max="13059" width="14.875" customWidth="1" style="594"/>
    <col min="13060" max="13312" width="6.75" style="594"/>
    <col min="13313" max="13314" width="52.625" customWidth="1" style="594"/>
    <col min="13315" max="13315" width="14.875" customWidth="1" style="594"/>
    <col min="13316" max="13568" width="6.75" style="594"/>
    <col min="13569" max="13570" width="52.625" customWidth="1" style="594"/>
    <col min="13571" max="13571" width="14.875" customWidth="1" style="594"/>
    <col min="13572" max="13824" width="6.75" style="594"/>
    <col min="13825" max="13826" width="52.625" customWidth="1" style="594"/>
    <col min="13827" max="13827" width="14.875" customWidth="1" style="594"/>
    <col min="13828" max="14080" width="6.75" style="594"/>
    <col min="14081" max="14082" width="52.625" customWidth="1" style="594"/>
    <col min="14083" max="14083" width="14.875" customWidth="1" style="594"/>
    <col min="14084" max="14336" width="6.75" style="594"/>
    <col min="14337" max="14338" width="52.625" customWidth="1" style="594"/>
    <col min="14339" max="14339" width="14.875" customWidth="1" style="594"/>
    <col min="14340" max="14592" width="6.75" style="594"/>
    <col min="14593" max="14594" width="52.625" customWidth="1" style="594"/>
    <col min="14595" max="14595" width="14.875" customWidth="1" style="594"/>
    <col min="14596" max="14848" width="6.75" style="594"/>
    <col min="14849" max="14850" width="52.625" customWidth="1" style="594"/>
    <col min="14851" max="14851" width="14.875" customWidth="1" style="594"/>
    <col min="14852" max="15104" width="6.75" style="594"/>
    <col min="15105" max="15106" width="52.625" customWidth="1" style="594"/>
    <col min="15107" max="15107" width="14.875" customWidth="1" style="594"/>
    <col min="15108" max="15360" width="6.75" style="594"/>
    <col min="15361" max="15362" width="52.625" customWidth="1" style="594"/>
    <col min="15363" max="15363" width="14.875" customWidth="1" style="594"/>
    <col min="15364" max="15616" width="6.75" style="594"/>
    <col min="15617" max="15618" width="52.625" customWidth="1" style="594"/>
    <col min="15619" max="15619" width="14.875" customWidth="1" style="594"/>
    <col min="15620" max="15872" width="6.75" style="594"/>
    <col min="15873" max="15874" width="52.625" customWidth="1" style="594"/>
    <col min="15875" max="15875" width="14.875" customWidth="1" style="594"/>
    <col min="15876" max="16128" width="6.75" style="594"/>
    <col min="16129" max="16130" width="52.625" customWidth="1" style="594"/>
    <col min="16131" max="16131" width="14.875" customWidth="1" style="594"/>
    <col min="16132" max="16384" width="6.75" style="594"/>
  </cols>
  <sheetData>
    <row ht="21.75" customHeight="1" x14ac:dyDescent="0.15" r="1" spans="1:1">
      <c r="A1" s="608" t="s">
        <v>311</v>
      </c>
    </row>
    <row ht="30.0" customHeight="1" x14ac:dyDescent="0.15" r="2" spans="1:7">
      <c r="A2" s="607" t="s">
        <v>312</v>
      </c>
      <c r="B2" s="607"/>
      <c r="C2" s="605"/>
      <c r="D2" s="605"/>
      <c r="E2" s="605"/>
      <c r="F2" s="605"/>
      <c r="G2" s="605"/>
    </row>
    <row ht="21.75" customHeight="1" x14ac:dyDescent="0.15" r="3" spans="1:7">
      <c r="A3" s="606"/>
      <c r="B3" s="606" t="s">
        <v>2</v>
      </c>
      <c r="C3" s="605"/>
      <c r="D3" s="605"/>
      <c r="E3" s="605"/>
      <c r="F3" s="605"/>
      <c r="G3" s="605"/>
    </row>
    <row ht="21.75" customHeight="1" x14ac:dyDescent="0.15" r="4" spans="1:2">
      <c r="A4" s="598" t="s">
        <v>313</v>
      </c>
      <c r="B4" s="598" t="s">
        <v>314</v>
      </c>
    </row>
    <row ht="21.75" customHeight="1" x14ac:dyDescent="0.15" r="5" spans="1:2">
      <c r="A5" s="604" t="s">
        <v>315</v>
      </c>
      <c r="B5" s="603"/>
    </row>
    <row ht="21.75" customHeight="1" x14ac:dyDescent="0.15" r="6" spans="1:2">
      <c r="A6" s="602" t="s">
        <v>316</v>
      </c>
      <c r="B6" s="601"/>
    </row>
    <row ht="21.75" customHeight="1" x14ac:dyDescent="0.15" r="7" spans="1:2">
      <c r="A7" s="602" t="s">
        <v>317</v>
      </c>
      <c r="B7" s="601"/>
    </row>
    <row ht="21.75" customHeight="1" x14ac:dyDescent="0.15" r="8" spans="1:2">
      <c r="A8" s="602" t="s">
        <v>318</v>
      </c>
      <c r="B8" s="601"/>
    </row>
    <row ht="21.75" customHeight="1" x14ac:dyDescent="0.15" r="9" spans="1:2">
      <c r="A9" s="602" t="s">
        <v>319</v>
      </c>
      <c r="B9" s="601"/>
    </row>
    <row ht="21.75" customHeight="1" x14ac:dyDescent="0.15" r="10" spans="1:2">
      <c r="A10" s="602" t="s">
        <v>320</v>
      </c>
      <c r="B10" s="601"/>
    </row>
    <row ht="21.75" customHeight="1" x14ac:dyDescent="0.15" r="11" spans="1:2">
      <c r="A11" s="602" t="s">
        <v>321</v>
      </c>
      <c r="B11" s="601"/>
    </row>
    <row ht="21.75" customHeight="1" x14ac:dyDescent="0.15" r="12" spans="1:2">
      <c r="A12" s="602" t="s">
        <v>322</v>
      </c>
      <c r="B12" s="601"/>
    </row>
    <row ht="21.75" customHeight="1" x14ac:dyDescent="0.15" r="13" spans="1:2">
      <c r="A13" s="602" t="s">
        <v>323</v>
      </c>
      <c r="B13" s="601"/>
    </row>
    <row ht="21.75" customHeight="1" x14ac:dyDescent="0.15" r="14" spans="1:2">
      <c r="A14" s="602" t="s">
        <v>324</v>
      </c>
      <c r="B14" s="601"/>
    </row>
    <row ht="21.75" customHeight="1" x14ac:dyDescent="0.15" r="15" spans="1:2">
      <c r="A15" s="600" t="s">
        <v>325</v>
      </c>
      <c r="B15" s="599"/>
    </row>
    <row ht="21.75" customHeight="1" x14ac:dyDescent="0.15" r="16" spans="1:2">
      <c r="A16" s="598" t="s">
        <v>326</v>
      </c>
      <c r="B16" s="597"/>
    </row>
    <row ht="21.75" customHeight="1" x14ac:dyDescent="0.15" r="17" spans="1:3">
      <c r="A17" s="596" t="s">
        <v>327</v>
      </c>
      <c r="B17" s="596"/>
      <c r="C17" s="595"/>
    </row>
  </sheetData>
  <mergeCells count="2">
    <mergeCell ref="A2:B2"/>
    <mergeCell ref="A17:B17"/>
  </mergeCells>
  <phoneticPr fontId="0" type="noConversion"/>
  <pageMargins left="0.7520833822685903" right="0.7520833822685903" top="0.9999999849815069" bottom="0.9999999849815069" header="0.49999999249075344" footer="0.49999999249075344"/>
  <pageSetup paperSize="9"/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188</TotalTime>
  <Application>Yozo_Office9.0.5727.102ZH.HE36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办公室</dc:creator>
  <cp:lastModifiedBy>Administrator</cp:lastModifiedBy>
  <cp:revision>2</cp:revision>
  <cp:lastPrinted>2024-01-26T03:14:00Z</cp:lastPrinted>
  <dcterms:created xsi:type="dcterms:W3CDTF">2020-11-22T17:46:00Z</dcterms:created>
  <dcterms:modified xsi:type="dcterms:W3CDTF">2025-01-23T06:58:30Z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KSOProductBuildVer">
    <vt:lpwstr>2052-12.1.0.18912</vt:lpwstr>
  </property>
  <property fmtid="{D5CDD505-2E9C-101B-9397-08002B2CF9AE}" pid="3" name="ICV">
    <vt:lpwstr>AC44E2964C384F6EBC9F061F75C79CCD_13</vt:lpwstr>
  </property>
</Properties>
</file>