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540" tabRatio="890"/>
  </bookViews>
  <sheets>
    <sheet name="1全区一般公共预算收入表" sheetId="11" r:id="rId1"/>
    <sheet name="2全区一般公共预算支出表" sheetId="12" r:id="rId2"/>
    <sheet name="3一般公共预算本级支出表" sheetId="26" r:id="rId3"/>
    <sheet name="4一般公共预算本级基本支出表" sheetId="27" r:id="rId4"/>
    <sheet name="5一般公共预算税收返还、一般性转移支付分地区安排情况表" sheetId="28" r:id="rId5"/>
    <sheet name="6一般公共预算专项转移支付分项目安排情况表" sheetId="29" r:id="rId6"/>
    <sheet name="7政府性基金收入表" sheetId="15" r:id="rId7"/>
    <sheet name="8政府性基金支出表" sheetId="16" r:id="rId8"/>
    <sheet name="9政府性基金预算本级支出表" sheetId="30" r:id="rId9"/>
    <sheet name="10政府性基金预算专项转移支付分地区安排情况表" sheetId="31" r:id="rId10"/>
    <sheet name="11政府性基金预算专项转移支付分项目安排情况表" sheetId="32" r:id="rId11"/>
    <sheet name="12国有资本经营收入表" sheetId="19" r:id="rId12"/>
    <sheet name="13国有资本经营支出表" sheetId="20" r:id="rId13"/>
    <sheet name="14国有资本经营预算本级支出表" sheetId="33" r:id="rId14"/>
    <sheet name="15国有资本经营预算专项转移支付分地区安排情况表" sheetId="34" r:id="rId15"/>
    <sheet name="16国有资本经营预算专项转移支付分项目安排情况表" sheetId="35" r:id="rId16"/>
    <sheet name="17社保基金收入表" sheetId="17" r:id="rId17"/>
    <sheet name="18社保基金支出表" sheetId="18" r:id="rId18"/>
    <sheet name="19地方政府债务限额及余额预算情况表 " sheetId="36" r:id="rId19"/>
    <sheet name="20地方政府一般债务余额情况表 " sheetId="37" r:id="rId20"/>
    <sheet name="21地方政府专项债务余额情况表 " sheetId="38" r:id="rId21"/>
    <sheet name="22地方政府债券发行及还本付息情况表 " sheetId="39" r:id="rId22"/>
    <sheet name="23地方政府债务限额提前下达情况表 " sheetId="40" r:id="rId23"/>
    <sheet name="24使用新增地方政府债务资金安排表 " sheetId="41" r:id="rId24"/>
    <sheet name="25地方政府再融资债券分月发行安排表 " sheetId="42" r:id="rId25"/>
  </sheets>
  <definedNames>
    <definedName name="_xlnm._FilterDatabase" localSheetId="7" hidden="1">'8政府性基金支出表'!$A$1:$F$31</definedName>
  </definedNames>
  <calcPr calcId="144525"/>
</workbook>
</file>

<file path=xl/calcChain.xml><?xml version="1.0" encoding="utf-8"?>
<calcChain xmlns="http://schemas.openxmlformats.org/spreadsheetml/2006/main">
  <c r="C5" i="40" l="1"/>
  <c r="C23" i="39"/>
  <c r="C22" i="39"/>
  <c r="C15" i="39"/>
  <c r="C10" i="39"/>
  <c r="C8" i="39"/>
  <c r="C6" i="39"/>
  <c r="C5" i="39"/>
  <c r="C8" i="38"/>
  <c r="G7" i="36"/>
  <c r="F7" i="36"/>
  <c r="E7" i="36"/>
  <c r="B7" i="36"/>
  <c r="E9" i="18"/>
  <c r="D9" i="18"/>
  <c r="C9" i="18"/>
  <c r="B9" i="18"/>
  <c r="F7" i="18"/>
  <c r="E7" i="18"/>
  <c r="D7" i="18"/>
  <c r="C7" i="18"/>
  <c r="B7" i="18"/>
  <c r="F6" i="18"/>
  <c r="F5" i="18"/>
  <c r="E10" i="17"/>
  <c r="D10" i="17"/>
  <c r="C10" i="17"/>
  <c r="F8" i="17"/>
  <c r="E8" i="17"/>
  <c r="D8" i="17"/>
  <c r="C8" i="17"/>
  <c r="B8" i="17"/>
  <c r="F7" i="17"/>
  <c r="F6" i="17"/>
  <c r="F5" i="17"/>
  <c r="E12" i="20"/>
  <c r="D12" i="20"/>
  <c r="C12" i="20"/>
  <c r="B12" i="20"/>
  <c r="F9" i="20"/>
  <c r="E9" i="20"/>
  <c r="D9" i="20"/>
  <c r="C9" i="20"/>
  <c r="B9" i="20"/>
  <c r="F7" i="20"/>
  <c r="F6" i="20"/>
  <c r="F5" i="20"/>
  <c r="E10" i="19"/>
  <c r="D10" i="19"/>
  <c r="C10" i="19"/>
  <c r="B10" i="19"/>
  <c r="F7" i="19"/>
  <c r="E7" i="19"/>
  <c r="D7" i="19"/>
  <c r="C7" i="19"/>
  <c r="B7" i="19"/>
  <c r="F6" i="19"/>
  <c r="F5" i="19"/>
  <c r="D5" i="19"/>
  <c r="C5" i="19"/>
  <c r="B5" i="19"/>
  <c r="E31" i="16"/>
  <c r="D31" i="16"/>
  <c r="C31" i="16"/>
  <c r="E25" i="16"/>
  <c r="D25" i="16"/>
  <c r="F24" i="16"/>
  <c r="E24" i="16"/>
  <c r="D24" i="16"/>
  <c r="C24" i="16"/>
  <c r="F23" i="16"/>
  <c r="F22" i="16"/>
  <c r="D22" i="16"/>
  <c r="F21" i="16"/>
  <c r="F20" i="16"/>
  <c r="E20" i="16"/>
  <c r="D20" i="16"/>
  <c r="C20" i="16"/>
  <c r="F19" i="16"/>
  <c r="F18" i="16"/>
  <c r="E18" i="16"/>
  <c r="D18" i="16"/>
  <c r="C18" i="16"/>
  <c r="F17" i="16"/>
  <c r="F16" i="16"/>
  <c r="F15" i="16"/>
  <c r="E15" i="16"/>
  <c r="D15" i="16"/>
  <c r="C15" i="16"/>
  <c r="F14" i="16"/>
  <c r="F13" i="16"/>
  <c r="F12" i="16"/>
  <c r="F11" i="16"/>
  <c r="F10" i="16"/>
  <c r="I9" i="16"/>
  <c r="F9" i="16"/>
  <c r="E9" i="16"/>
  <c r="D9" i="16"/>
  <c r="C9" i="16"/>
  <c r="F8" i="16"/>
  <c r="F7" i="16"/>
  <c r="E7" i="16"/>
  <c r="D7" i="16"/>
  <c r="F6" i="16"/>
  <c r="F5" i="16"/>
  <c r="E5" i="16"/>
  <c r="D5" i="16"/>
  <c r="C5" i="16"/>
  <c r="F18" i="15"/>
  <c r="E18" i="15"/>
  <c r="D18" i="15"/>
  <c r="C18" i="15"/>
  <c r="B18" i="15"/>
  <c r="G13" i="15"/>
  <c r="F13" i="15"/>
  <c r="E13" i="15"/>
  <c r="D13" i="15"/>
  <c r="C13" i="15"/>
  <c r="B13" i="15"/>
  <c r="G11" i="15"/>
  <c r="G10" i="15"/>
  <c r="G9" i="15"/>
  <c r="G8" i="15"/>
  <c r="G7" i="15"/>
  <c r="G6" i="15"/>
  <c r="E5" i="15"/>
  <c r="D5" i="15"/>
  <c r="C5" i="15"/>
  <c r="B5" i="15"/>
  <c r="K36" i="12"/>
  <c r="F31" i="12"/>
  <c r="J30" i="12"/>
  <c r="I30" i="12"/>
  <c r="H30" i="12"/>
  <c r="J29" i="12"/>
  <c r="I29" i="12"/>
  <c r="H29" i="12"/>
  <c r="G29" i="12"/>
  <c r="F29" i="12"/>
  <c r="E29" i="12"/>
  <c r="D29" i="12"/>
  <c r="C29" i="12"/>
  <c r="B29" i="12"/>
  <c r="L28" i="12"/>
  <c r="J28" i="12"/>
  <c r="I28" i="12"/>
  <c r="G28" i="12"/>
  <c r="F28" i="12"/>
  <c r="L27" i="12"/>
  <c r="J27" i="12"/>
  <c r="I27" i="12"/>
  <c r="G27" i="12"/>
  <c r="F27" i="12"/>
  <c r="L26" i="12"/>
  <c r="J26" i="12"/>
  <c r="I26" i="12"/>
  <c r="F26" i="12"/>
  <c r="L25" i="12"/>
  <c r="J25" i="12"/>
  <c r="I25" i="12"/>
  <c r="F25" i="12"/>
  <c r="Y24" i="12"/>
  <c r="L24" i="12"/>
  <c r="J24" i="12"/>
  <c r="I24" i="12"/>
  <c r="G24" i="12"/>
  <c r="F24" i="12"/>
  <c r="Y23" i="12"/>
  <c r="L23" i="12"/>
  <c r="J23" i="12"/>
  <c r="I23" i="12"/>
  <c r="G23" i="12"/>
  <c r="F23" i="12"/>
  <c r="Y22" i="12"/>
  <c r="L22" i="12"/>
  <c r="J22" i="12"/>
  <c r="I22" i="12"/>
  <c r="G22" i="12"/>
  <c r="F22" i="12"/>
  <c r="Y21" i="12"/>
  <c r="L21" i="12"/>
  <c r="J21" i="12"/>
  <c r="I21" i="12"/>
  <c r="G21" i="12"/>
  <c r="Y20" i="12"/>
  <c r="L20" i="12"/>
  <c r="J20" i="12"/>
  <c r="I20" i="12"/>
  <c r="G20" i="12"/>
  <c r="F20" i="12"/>
  <c r="Y19" i="12"/>
  <c r="L19" i="12"/>
  <c r="J19" i="12"/>
  <c r="I19" i="12"/>
  <c r="G19" i="12"/>
  <c r="F19" i="12"/>
  <c r="Y18" i="12"/>
  <c r="L18" i="12"/>
  <c r="J18" i="12"/>
  <c r="I18" i="12"/>
  <c r="G18" i="12"/>
  <c r="F18" i="12"/>
  <c r="Y17" i="12"/>
  <c r="L17" i="12"/>
  <c r="J17" i="12"/>
  <c r="I17" i="12"/>
  <c r="G17" i="12"/>
  <c r="F17" i="12"/>
  <c r="Y16" i="12"/>
  <c r="L16" i="12"/>
  <c r="J16" i="12"/>
  <c r="I16" i="12"/>
  <c r="G16" i="12"/>
  <c r="F16" i="12"/>
  <c r="Y15" i="12"/>
  <c r="L15" i="12"/>
  <c r="J15" i="12"/>
  <c r="I15" i="12"/>
  <c r="G15" i="12"/>
  <c r="F15" i="12"/>
  <c r="Y14" i="12"/>
  <c r="L14" i="12"/>
  <c r="J14" i="12"/>
  <c r="I14" i="12"/>
  <c r="G14" i="12"/>
  <c r="F14" i="12"/>
  <c r="Y13" i="12"/>
  <c r="L13" i="12"/>
  <c r="J13" i="12"/>
  <c r="I13" i="12"/>
  <c r="G13" i="12"/>
  <c r="F13" i="12"/>
  <c r="Y12" i="12"/>
  <c r="L12" i="12"/>
  <c r="J12" i="12"/>
  <c r="I12" i="12"/>
  <c r="G12" i="12"/>
  <c r="F12" i="12"/>
  <c r="Y11" i="12"/>
  <c r="L11" i="12"/>
  <c r="J11" i="12"/>
  <c r="I11" i="12"/>
  <c r="G11" i="12"/>
  <c r="F11" i="12"/>
  <c r="Y10" i="12"/>
  <c r="L10" i="12"/>
  <c r="J10" i="12"/>
  <c r="I10" i="12"/>
  <c r="G10" i="12"/>
  <c r="F10" i="12"/>
  <c r="Y9" i="12"/>
  <c r="L9" i="12"/>
  <c r="J9" i="12"/>
  <c r="I9" i="12"/>
  <c r="G9" i="12"/>
  <c r="F9" i="12"/>
  <c r="Y8" i="12"/>
  <c r="L8" i="12"/>
  <c r="J8" i="12"/>
  <c r="I8" i="12"/>
  <c r="G8" i="12"/>
  <c r="F8" i="12"/>
  <c r="D8" i="12"/>
  <c r="Y7" i="12"/>
  <c r="L7" i="12"/>
  <c r="J7" i="12"/>
  <c r="I7" i="12"/>
  <c r="G7" i="12"/>
  <c r="F7" i="12"/>
  <c r="Y6" i="12"/>
  <c r="L6" i="12"/>
  <c r="J6" i="12"/>
  <c r="I6" i="12"/>
  <c r="Y5" i="12"/>
  <c r="L5" i="12"/>
  <c r="J5" i="12"/>
  <c r="I5" i="12"/>
  <c r="G5" i="12"/>
  <c r="F5" i="12"/>
  <c r="J27" i="11"/>
  <c r="G27" i="11"/>
  <c r="F27" i="11"/>
  <c r="E27" i="11"/>
  <c r="C27" i="11"/>
  <c r="B27" i="11"/>
  <c r="J26" i="11"/>
  <c r="G26" i="11"/>
  <c r="J25" i="11"/>
  <c r="G25" i="11"/>
  <c r="J24" i="11"/>
  <c r="G24" i="11"/>
  <c r="J23" i="11"/>
  <c r="G23" i="11"/>
  <c r="J22" i="11"/>
  <c r="G22" i="11"/>
  <c r="J21" i="11"/>
  <c r="G21" i="11"/>
  <c r="J20" i="11"/>
  <c r="G20" i="11"/>
  <c r="J19" i="11"/>
  <c r="G19" i="11"/>
  <c r="F19" i="11"/>
  <c r="E19" i="11"/>
  <c r="D19" i="11"/>
  <c r="C19" i="11"/>
  <c r="B19" i="11"/>
  <c r="J18" i="11"/>
  <c r="G18" i="11"/>
  <c r="J17" i="11"/>
  <c r="G17" i="11"/>
  <c r="F17" i="11"/>
  <c r="J16" i="11"/>
  <c r="G16" i="11"/>
  <c r="F16" i="11"/>
  <c r="J15" i="11"/>
  <c r="G15" i="11"/>
  <c r="F15" i="11"/>
  <c r="J14" i="11"/>
  <c r="G14" i="11"/>
  <c r="F14" i="11"/>
  <c r="J13" i="11"/>
  <c r="G13" i="11"/>
  <c r="F13" i="11"/>
  <c r="J12" i="11"/>
  <c r="G12" i="11"/>
  <c r="F12" i="11"/>
  <c r="J11" i="11"/>
  <c r="G11" i="11"/>
  <c r="J10" i="11"/>
  <c r="G10" i="11"/>
  <c r="F10" i="11"/>
  <c r="J9" i="11"/>
  <c r="G9" i="11"/>
  <c r="F9" i="11"/>
  <c r="J8" i="11"/>
  <c r="G8" i="11"/>
  <c r="F8" i="11"/>
  <c r="J7" i="11"/>
  <c r="G7" i="11"/>
  <c r="F7" i="11"/>
  <c r="J6" i="11"/>
  <c r="G6" i="11"/>
  <c r="F6" i="11"/>
  <c r="J5" i="11"/>
  <c r="I5" i="11"/>
  <c r="H5" i="11"/>
  <c r="G5" i="11"/>
  <c r="F5" i="11"/>
  <c r="E5" i="11"/>
  <c r="D5" i="11"/>
  <c r="C5" i="11"/>
  <c r="B5" i="11"/>
</calcChain>
</file>

<file path=xl/sharedStrings.xml><?xml version="1.0" encoding="utf-8"?>
<sst xmlns="http://schemas.openxmlformats.org/spreadsheetml/2006/main" count="530" uniqueCount="334">
  <si>
    <t>表1</t>
  </si>
  <si>
    <t>2024年区级一般公共预算收入预算表</t>
  </si>
  <si>
    <t>单位：万元</t>
  </si>
  <si>
    <t>科目名称</t>
  </si>
  <si>
    <t>2022年预算</t>
  </si>
  <si>
    <t>2022年完成</t>
  </si>
  <si>
    <t>2023年预算数</t>
  </si>
  <si>
    <t>2023年完成</t>
  </si>
  <si>
    <t>2024年预算数</t>
  </si>
  <si>
    <t>比上年（可比）增长（%）</t>
  </si>
  <si>
    <t>烟厂</t>
  </si>
  <si>
    <t>本级</t>
  </si>
  <si>
    <t>一、税收收入</t>
  </si>
  <si>
    <t>　　1.增值税</t>
  </si>
  <si>
    <t>　　2.企业所得税</t>
  </si>
  <si>
    <t>　　3.个人所得税</t>
  </si>
  <si>
    <t xml:space="preserve">    4.资源税</t>
  </si>
  <si>
    <t>　　5.城市维护建设税</t>
  </si>
  <si>
    <t>　　6.房产税</t>
  </si>
  <si>
    <t>　　7.印花税</t>
  </si>
  <si>
    <t>　　8.城镇土地使用税</t>
  </si>
  <si>
    <t>　　9.土地增值税</t>
  </si>
  <si>
    <r>
      <rPr>
        <sz val="12"/>
        <rFont val="宋体"/>
        <family val="3"/>
        <charset val="134"/>
      </rPr>
      <t>　　1</t>
    </r>
    <r>
      <rPr>
        <sz val="12"/>
        <rFont val="宋体"/>
        <family val="3"/>
        <charset val="134"/>
      </rPr>
      <t>0.</t>
    </r>
    <r>
      <rPr>
        <sz val="12"/>
        <rFont val="宋体"/>
        <family val="3"/>
        <charset val="134"/>
      </rPr>
      <t>车船税</t>
    </r>
  </si>
  <si>
    <r>
      <rPr>
        <sz val="12"/>
        <rFont val="宋体"/>
        <family val="3"/>
        <charset val="134"/>
      </rPr>
      <t>　　1</t>
    </r>
    <r>
      <rPr>
        <sz val="12"/>
        <rFont val="宋体"/>
        <family val="3"/>
        <charset val="134"/>
      </rPr>
      <t>1.</t>
    </r>
    <r>
      <rPr>
        <sz val="12"/>
        <rFont val="宋体"/>
        <family val="3"/>
        <charset val="134"/>
      </rPr>
      <t>耕地占用税</t>
    </r>
  </si>
  <si>
    <r>
      <rPr>
        <sz val="12"/>
        <rFont val="宋体"/>
        <family val="3"/>
        <charset val="134"/>
      </rPr>
      <t>　　1</t>
    </r>
    <r>
      <rPr>
        <sz val="12"/>
        <rFont val="宋体"/>
        <family val="3"/>
        <charset val="134"/>
      </rPr>
      <t>2.</t>
    </r>
    <r>
      <rPr>
        <sz val="12"/>
        <rFont val="宋体"/>
        <family val="3"/>
        <charset val="134"/>
      </rPr>
      <t>契税</t>
    </r>
  </si>
  <si>
    <t xml:space="preserve">    13.环境保护税</t>
  </si>
  <si>
    <t>二、非税收入</t>
  </si>
  <si>
    <r>
      <rPr>
        <sz val="12"/>
        <rFont val="宋体"/>
        <family val="3"/>
        <charset val="134"/>
      </rPr>
      <t>　　1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专项收入</t>
    </r>
  </si>
  <si>
    <r>
      <rPr>
        <sz val="12"/>
        <rFont val="宋体"/>
        <family val="3"/>
        <charset val="134"/>
      </rPr>
      <t>　　2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行政事业性收费收入</t>
    </r>
  </si>
  <si>
    <r>
      <rPr>
        <sz val="12"/>
        <rFont val="宋体"/>
        <family val="3"/>
        <charset val="134"/>
      </rPr>
      <t>　　3</t>
    </r>
    <r>
      <rPr>
        <sz val="12"/>
        <rFont val="宋体"/>
        <family val="3"/>
        <charset val="134"/>
      </rPr>
      <t>.</t>
    </r>
    <r>
      <rPr>
        <sz val="12"/>
        <rFont val="宋体"/>
        <family val="3"/>
        <charset val="134"/>
      </rPr>
      <t>罚没收入</t>
    </r>
  </si>
  <si>
    <t>　　4.国有资源(资产)有偿使用收入</t>
  </si>
  <si>
    <t xml:space="preserve">    5.捐赠收入</t>
  </si>
  <si>
    <r>
      <rPr>
        <sz val="12"/>
        <rFont val="宋体"/>
        <family val="3"/>
        <charset val="134"/>
      </rPr>
      <t xml:space="preserve">    </t>
    </r>
    <r>
      <rPr>
        <sz val="12"/>
        <rFont val="宋体"/>
        <family val="3"/>
        <charset val="134"/>
      </rPr>
      <t>5</t>
    </r>
    <r>
      <rPr>
        <sz val="12"/>
        <rFont val="宋体"/>
        <family val="3"/>
        <charset val="134"/>
      </rPr>
      <t>.政府住房基金收入</t>
    </r>
  </si>
  <si>
    <t>　  6.其他收入</t>
  </si>
  <si>
    <t>合计</t>
  </si>
  <si>
    <t>表2</t>
  </si>
  <si>
    <t>2024年区级一般公共支出预算表</t>
  </si>
  <si>
    <t>比上年预算增(%)</t>
  </si>
  <si>
    <t>上年结转</t>
  </si>
  <si>
    <t>备注</t>
  </si>
  <si>
    <t>201 一般公共服务支出</t>
  </si>
  <si>
    <t>一般公共服务支出</t>
  </si>
  <si>
    <t>201</t>
  </si>
  <si>
    <t>因财力紧张压减各单位支出</t>
  </si>
  <si>
    <t>203 国防支出</t>
  </si>
  <si>
    <t>外交支出</t>
  </si>
  <si>
    <t>203</t>
  </si>
  <si>
    <t>国防支出</t>
  </si>
  <si>
    <t>204 公共安全支出</t>
  </si>
  <si>
    <t>204</t>
  </si>
  <si>
    <t>公共安全支出</t>
  </si>
  <si>
    <t>因财力紧张压减公安部分支出</t>
  </si>
  <si>
    <t>205 教育支出</t>
  </si>
  <si>
    <t>205</t>
  </si>
  <si>
    <t>教育支出</t>
  </si>
  <si>
    <t>206 科学技术支出</t>
  </si>
  <si>
    <r>
      <rPr>
        <sz val="12"/>
        <rFont val="宋体"/>
        <family val="3"/>
        <charset val="134"/>
      </rPr>
      <t>因体制调整，2</t>
    </r>
    <r>
      <rPr>
        <sz val="12"/>
        <rFont val="宋体"/>
        <family val="3"/>
        <charset val="134"/>
      </rPr>
      <t>023年减少</t>
    </r>
  </si>
  <si>
    <t>206</t>
  </si>
  <si>
    <t>科学技术支出</t>
  </si>
  <si>
    <t>上级专款年初预算增加</t>
  </si>
  <si>
    <t>207 文化旅游体育与传媒支出</t>
  </si>
  <si>
    <t>207</t>
  </si>
  <si>
    <t>文化旅游体育与传媒支出</t>
  </si>
  <si>
    <t>208 社会保障和就业支出</t>
  </si>
  <si>
    <t>208</t>
  </si>
  <si>
    <t>社会保障和就业支出</t>
  </si>
  <si>
    <t>210 卫生健康支出</t>
  </si>
  <si>
    <t>210</t>
  </si>
  <si>
    <t>卫生健康支出</t>
  </si>
  <si>
    <t>211 节能环保支出</t>
  </si>
  <si>
    <t>社会保险基金支出</t>
  </si>
  <si>
    <t>211</t>
  </si>
  <si>
    <t>节能环保支出</t>
  </si>
  <si>
    <t>上级专款年初预算减少</t>
  </si>
  <si>
    <t>212 城乡社区支出</t>
  </si>
  <si>
    <t>212</t>
  </si>
  <si>
    <t>城乡社区支出</t>
  </si>
  <si>
    <t>213 农林水支出</t>
  </si>
  <si>
    <t>213</t>
  </si>
  <si>
    <t>农林水支出</t>
  </si>
  <si>
    <t>214 交通运输支出</t>
  </si>
  <si>
    <t>214</t>
  </si>
  <si>
    <t>交通运输支出</t>
  </si>
  <si>
    <t>215 资源勘探信息等支出</t>
  </si>
  <si>
    <t>215</t>
  </si>
  <si>
    <t>资源勘探工业信息等支出</t>
  </si>
  <si>
    <t>216 商业服务业等支出</t>
  </si>
  <si>
    <t>216</t>
  </si>
  <si>
    <t>商业服务业等支出</t>
  </si>
  <si>
    <t>220 自然资源海洋气象等支出</t>
  </si>
  <si>
    <t>220</t>
  </si>
  <si>
    <t>自然资源海洋气象等支出</t>
  </si>
  <si>
    <t>221 住房保障支出</t>
  </si>
  <si>
    <t>221</t>
  </si>
  <si>
    <t>住房保障支出</t>
  </si>
  <si>
    <t>222 粮油物资储备支出</t>
  </si>
  <si>
    <t>金融支出</t>
  </si>
  <si>
    <t>224 灾害防治及应急管理支出</t>
  </si>
  <si>
    <t>援助其他地区支出</t>
  </si>
  <si>
    <t>224</t>
  </si>
  <si>
    <t>灾害防治及应急管理支出</t>
  </si>
  <si>
    <t>227 预备费</t>
  </si>
  <si>
    <r>
      <rPr>
        <sz val="12"/>
        <rFont val="宋体"/>
        <family val="3"/>
        <charset val="134"/>
      </rPr>
      <t>调整支预留资金8</t>
    </r>
    <r>
      <rPr>
        <sz val="12"/>
        <rFont val="宋体"/>
        <family val="3"/>
        <charset val="134"/>
      </rPr>
      <t>000万元</t>
    </r>
  </si>
  <si>
    <t>227</t>
  </si>
  <si>
    <t>预备费</t>
  </si>
  <si>
    <t>预备费调整到预留资金8000万元</t>
  </si>
  <si>
    <t>229 其他支出</t>
  </si>
  <si>
    <r>
      <rPr>
        <sz val="12"/>
        <rFont val="宋体"/>
        <family val="3"/>
        <charset val="134"/>
      </rPr>
      <t>增加预留资金8</t>
    </r>
    <r>
      <rPr>
        <sz val="12"/>
        <rFont val="宋体"/>
        <family val="3"/>
        <charset val="134"/>
      </rPr>
      <t>000万元</t>
    </r>
  </si>
  <si>
    <t>229</t>
  </si>
  <si>
    <t>其他支出</t>
  </si>
  <si>
    <t>230 转移性支出</t>
  </si>
  <si>
    <t>粮油物资储备支出</t>
  </si>
  <si>
    <t>232</t>
  </si>
  <si>
    <t>债务付息支出</t>
  </si>
  <si>
    <t>3000.000000</t>
  </si>
  <si>
    <t>231 债务还本支出</t>
  </si>
  <si>
    <t>国有资本经营预算支出</t>
  </si>
  <si>
    <t>232 债务付息支出</t>
  </si>
  <si>
    <t>233 债务发行费用</t>
  </si>
  <si>
    <t>233</t>
  </si>
  <si>
    <t>债务发行费用支出</t>
  </si>
  <si>
    <t>25.000000</t>
  </si>
  <si>
    <t>转移性支出</t>
  </si>
  <si>
    <t>债务还本支出</t>
  </si>
  <si>
    <t>抗疫特别国债安排的支出</t>
  </si>
  <si>
    <t>表3</t>
  </si>
  <si>
    <t>一般公共预算本级支出表</t>
  </si>
  <si>
    <t>金额</t>
  </si>
  <si>
    <t>注：藁城区未划分区本级与乡镇，空表列示</t>
  </si>
  <si>
    <t>表4</t>
  </si>
  <si>
    <t>一般公共预算本级基本支出表</t>
  </si>
  <si>
    <t>表5</t>
  </si>
  <si>
    <t>一般公共预算税收返还、一般性转移支付分地区安排情况表</t>
  </si>
  <si>
    <t>地区名称</t>
  </si>
  <si>
    <t>税收返还</t>
  </si>
  <si>
    <t>一般性转移支付</t>
  </si>
  <si>
    <t>廉州镇</t>
  </si>
  <si>
    <t>兴安镇</t>
  </si>
  <si>
    <t>常安镇</t>
  </si>
  <si>
    <t>贾市庄镇</t>
  </si>
  <si>
    <t>南营镇</t>
  </si>
  <si>
    <t>梅花镇</t>
  </si>
  <si>
    <t>南董镇</t>
  </si>
  <si>
    <t>九门回族乡</t>
  </si>
  <si>
    <t>张家庄镇</t>
  </si>
  <si>
    <t>南孟镇</t>
  </si>
  <si>
    <t>增村镇</t>
  </si>
  <si>
    <t>西关镇</t>
  </si>
  <si>
    <t>注：藁城区无对下一般性转移支付，空表列示</t>
  </si>
  <si>
    <t>表6</t>
  </si>
  <si>
    <t>一般公共预算专项转移支付分项目安排情况表</t>
  </si>
  <si>
    <t>项目名称</t>
  </si>
  <si>
    <t>预算数</t>
  </si>
  <si>
    <t>注：藁城区无一般公共预算专项转移支付项目，空表列示</t>
  </si>
  <si>
    <t>表7</t>
  </si>
  <si>
    <t>2024年区级政府性基金收入预算表</t>
  </si>
  <si>
    <t>一、政府性基金预算收入</t>
  </si>
  <si>
    <r>
      <rPr>
        <sz val="12"/>
        <rFont val="宋体"/>
        <family val="3"/>
        <charset val="134"/>
      </rPr>
      <t xml:space="preserve">   1.</t>
    </r>
    <r>
      <rPr>
        <sz val="12"/>
        <rFont val="宋体"/>
        <family val="3"/>
        <charset val="134"/>
      </rPr>
      <t>国有土地收益基金收入</t>
    </r>
  </si>
  <si>
    <r>
      <rPr>
        <sz val="12"/>
        <rFont val="宋体"/>
        <family val="3"/>
        <charset val="134"/>
      </rPr>
      <t xml:space="preserve">   2.</t>
    </r>
    <r>
      <rPr>
        <sz val="12"/>
        <rFont val="宋体"/>
        <family val="3"/>
        <charset val="134"/>
      </rPr>
      <t>农业土地开发资金收入</t>
    </r>
  </si>
  <si>
    <t xml:space="preserve">   3.国有土地使用权出让收入</t>
  </si>
  <si>
    <r>
      <rPr>
        <sz val="12"/>
        <rFont val="宋体"/>
        <family val="3"/>
        <charset val="134"/>
      </rPr>
      <t xml:space="preserve">   </t>
    </r>
    <r>
      <rPr>
        <sz val="12"/>
        <rFont val="宋体"/>
        <family val="3"/>
        <charset val="134"/>
      </rPr>
      <t>4.</t>
    </r>
    <r>
      <rPr>
        <sz val="12"/>
        <rFont val="宋体"/>
        <family val="3"/>
        <charset val="134"/>
      </rPr>
      <t>彩票公益金收入</t>
    </r>
  </si>
  <si>
    <r>
      <rPr>
        <sz val="12"/>
        <rFont val="宋体"/>
        <family val="3"/>
        <charset val="134"/>
      </rPr>
      <t xml:space="preserve">   </t>
    </r>
    <r>
      <rPr>
        <sz val="12"/>
        <rFont val="宋体"/>
        <family val="3"/>
        <charset val="134"/>
      </rPr>
      <t>5.</t>
    </r>
    <r>
      <rPr>
        <sz val="12"/>
        <rFont val="宋体"/>
        <family val="3"/>
        <charset val="134"/>
      </rPr>
      <t>城市基础设施配套费收入</t>
    </r>
  </si>
  <si>
    <r>
      <rPr>
        <sz val="12"/>
        <rFont val="宋体"/>
        <family val="3"/>
        <charset val="134"/>
      </rPr>
      <t xml:space="preserve">   </t>
    </r>
    <r>
      <rPr>
        <sz val="12"/>
        <rFont val="宋体"/>
        <family val="3"/>
        <charset val="134"/>
      </rPr>
      <t>6.</t>
    </r>
    <r>
      <rPr>
        <sz val="12"/>
        <rFont val="宋体"/>
        <family val="3"/>
        <charset val="134"/>
      </rPr>
      <t>污水处理费收入</t>
    </r>
  </si>
  <si>
    <r>
      <rPr>
        <sz val="12"/>
        <rFont val="宋体"/>
        <family val="3"/>
        <charset val="134"/>
      </rPr>
      <t xml:space="preserve">   </t>
    </r>
    <r>
      <rPr>
        <sz val="12"/>
        <rFont val="宋体"/>
        <family val="3"/>
        <charset val="134"/>
      </rPr>
      <t>7.</t>
    </r>
    <r>
      <rPr>
        <sz val="12"/>
        <rFont val="宋体"/>
        <family val="3"/>
        <charset val="134"/>
      </rPr>
      <t>其他政府性基金</t>
    </r>
  </si>
  <si>
    <t xml:space="preserve">   一、专项债券收入</t>
  </si>
  <si>
    <t xml:space="preserve">   二、抗疫特别国债收入</t>
  </si>
  <si>
    <t>二、上级补助收入</t>
  </si>
  <si>
    <t>三、上年结转</t>
  </si>
  <si>
    <t xml:space="preserve">合  计 </t>
  </si>
  <si>
    <t>表8</t>
  </si>
  <si>
    <t>2024年区级政府性基金支出预算表</t>
  </si>
  <si>
    <t>文化体育与传媒支出</t>
  </si>
  <si>
    <t xml:space="preserve">  国家电影事业发展专项资金相关支出</t>
  </si>
  <si>
    <t xml:space="preserve">  大中型水库移民后期扶持基金支出</t>
  </si>
  <si>
    <t xml:space="preserve">     国有土地使用权出让收入安排的支出</t>
  </si>
  <si>
    <t xml:space="preserve">     国有土地收益基金支出</t>
  </si>
  <si>
    <t xml:space="preserve">     农业土地开发资金支出</t>
  </si>
  <si>
    <t xml:space="preserve">     城市基础设施配套费安排的支出</t>
  </si>
  <si>
    <t xml:space="preserve">     污水处理费支出</t>
  </si>
  <si>
    <t xml:space="preserve">    彩票公益金安排的支出</t>
  </si>
  <si>
    <t xml:space="preserve">    其他地方自行试点项目收益专项债券收入安排的支出</t>
  </si>
  <si>
    <t xml:space="preserve">    地方专项债务付息支出</t>
  </si>
  <si>
    <t xml:space="preserve">   地方政府专项支付发行费用支出</t>
  </si>
  <si>
    <t>基础设施建设</t>
  </si>
  <si>
    <t>小计</t>
  </si>
  <si>
    <t>地方政府专项债务还本支出</t>
  </si>
  <si>
    <t>上解上级支出</t>
  </si>
  <si>
    <t>调出资金</t>
  </si>
  <si>
    <t>年终结转</t>
  </si>
  <si>
    <t>上年结转支出</t>
  </si>
  <si>
    <t>合 计</t>
  </si>
  <si>
    <t>表9</t>
  </si>
  <si>
    <t>政府性基金预算本级支出表</t>
  </si>
  <si>
    <t>表10</t>
  </si>
  <si>
    <t>政府性基金预算专项转移支付分地区安排情况表</t>
  </si>
  <si>
    <t>注：藁城区无政府性基金预算专项转移支付项目，空表列示</t>
  </si>
  <si>
    <t>表11</t>
  </si>
  <si>
    <t>政府性基金预算专项转移支付分项目安排情况表</t>
  </si>
  <si>
    <r>
      <rPr>
        <sz val="12"/>
        <rFont val="宋体"/>
        <family val="3"/>
        <charset val="134"/>
      </rPr>
      <t>表1</t>
    </r>
    <r>
      <rPr>
        <sz val="12"/>
        <rFont val="宋体"/>
        <family val="3"/>
        <charset val="134"/>
      </rPr>
      <t>2</t>
    </r>
  </si>
  <si>
    <t>2024年区级国有资本经营收入预算表</t>
  </si>
  <si>
    <t>比上年增长(%)</t>
  </si>
  <si>
    <t>一、国有资本经营收入</t>
  </si>
  <si>
    <t xml:space="preserve">    其他国有资本经营预算收入</t>
  </si>
  <si>
    <t>本年收入合计</t>
  </si>
  <si>
    <t>上级补助</t>
  </si>
  <si>
    <r>
      <rPr>
        <sz val="12"/>
        <rFont val="宋体"/>
        <family val="3"/>
        <charset val="134"/>
      </rPr>
      <t>表1</t>
    </r>
    <r>
      <rPr>
        <sz val="12"/>
        <rFont val="宋体"/>
        <family val="3"/>
        <charset val="134"/>
      </rPr>
      <t>3</t>
    </r>
  </si>
  <si>
    <t>2024年区级国有资本经营支出预算表</t>
  </si>
  <si>
    <t xml:space="preserve">   一、 其他解决历史遗留问题及改革    成本支出</t>
  </si>
  <si>
    <t xml:space="preserve">    二、其他国有企业资本金注入</t>
  </si>
  <si>
    <t xml:space="preserve">    三、国有企业政策性补贴</t>
  </si>
  <si>
    <t xml:space="preserve">    四、其他国有资本经营预算支出</t>
  </si>
  <si>
    <t>支出合计</t>
  </si>
  <si>
    <t xml:space="preserve"> 调出资金</t>
  </si>
  <si>
    <t>结转下年</t>
  </si>
  <si>
    <t>表14</t>
  </si>
  <si>
    <t>国有资本经营预算本级支出表</t>
  </si>
  <si>
    <t>表15</t>
  </si>
  <si>
    <t>国有资本经营预算专项转移支付分地区安排情况表</t>
  </si>
  <si>
    <t>注：藁城区无国有资本经营预算专项转移支付项目，空表列示</t>
  </si>
  <si>
    <t>表16</t>
  </si>
  <si>
    <t>国有资本经营预算专项转移支付分项目安排情况表</t>
  </si>
  <si>
    <r>
      <rPr>
        <sz val="12"/>
        <rFont val="宋体"/>
        <family val="3"/>
        <charset val="134"/>
      </rPr>
      <t>表1</t>
    </r>
    <r>
      <rPr>
        <sz val="12"/>
        <rFont val="宋体"/>
        <family val="3"/>
        <charset val="134"/>
      </rPr>
      <t>7</t>
    </r>
  </si>
  <si>
    <t>2024年区级社会保险基金收入预算表</t>
  </si>
  <si>
    <t xml:space="preserve"> 一、城镇居民基本医疗保险基金收入</t>
  </si>
  <si>
    <t xml:space="preserve"> 一、 城乡居民基本养老保险基金收入</t>
  </si>
  <si>
    <t xml:space="preserve"> 二、 机关事业单位基本养老保险收入</t>
  </si>
  <si>
    <t>当年收入合计</t>
  </si>
  <si>
    <t>上年结余</t>
  </si>
  <si>
    <r>
      <rPr>
        <sz val="12"/>
        <rFont val="宋体"/>
        <family val="3"/>
        <charset val="134"/>
      </rPr>
      <t>表1</t>
    </r>
    <r>
      <rPr>
        <sz val="12"/>
        <rFont val="宋体"/>
        <family val="3"/>
        <charset val="134"/>
      </rPr>
      <t>8</t>
    </r>
  </si>
  <si>
    <t>2024年区级社会保险基金支出预算表</t>
  </si>
  <si>
    <t>一、城乡居民基本养老保险基金支出</t>
  </si>
  <si>
    <t>二、机关事业单位基本养老保险基金</t>
  </si>
  <si>
    <t>当年支出合计</t>
  </si>
  <si>
    <t>年终结余</t>
  </si>
  <si>
    <t>2019年机关事业单位养老保险支出预算包含2014年10月到2017年9月期间的清算支出，2020年预算不包含清算支出。</t>
  </si>
  <si>
    <r>
      <rPr>
        <sz val="12"/>
        <color rgb="FF000000"/>
        <rFont val="宋体"/>
        <family val="3"/>
        <charset val="134"/>
      </rPr>
      <t>表1</t>
    </r>
    <r>
      <rPr>
        <sz val="12"/>
        <color indexed="8"/>
        <rFont val="宋体"/>
        <family val="3"/>
        <charset val="134"/>
      </rPr>
      <t>9</t>
    </r>
  </si>
  <si>
    <t>石家庄市藁城区2023年地方政府债务限额及余额预算情况表</t>
  </si>
  <si>
    <t>地   区</t>
  </si>
  <si>
    <t>2023年债务限额</t>
  </si>
  <si>
    <t>2024年债务余额预计执行数</t>
  </si>
  <si>
    <t>A=B+C</t>
  </si>
  <si>
    <t>一般债务</t>
  </si>
  <si>
    <t>专项债务</t>
  </si>
  <si>
    <t>D=E+F</t>
  </si>
  <si>
    <t>公  式</t>
  </si>
  <si>
    <t>B</t>
  </si>
  <si>
    <t>C</t>
  </si>
  <si>
    <t>E</t>
  </si>
  <si>
    <t>F</t>
  </si>
  <si>
    <t>藁城区</t>
  </si>
  <si>
    <t>表20</t>
  </si>
  <si>
    <t>石家庄市藁城区2023年地方政府一般债务余额情况表</t>
  </si>
  <si>
    <t>项    目</t>
  </si>
  <si>
    <t>执行数</t>
  </si>
  <si>
    <r>
      <rPr>
        <sz val="12"/>
        <rFont val="宋体"/>
        <family val="3"/>
        <charset val="134"/>
      </rPr>
      <t>一、202</t>
    </r>
    <r>
      <rPr>
        <sz val="12"/>
        <rFont val="宋体"/>
        <family val="3"/>
        <charset val="134"/>
      </rPr>
      <t>2</t>
    </r>
    <r>
      <rPr>
        <sz val="12"/>
        <rFont val="宋体"/>
        <family val="3"/>
        <charset val="134"/>
      </rPr>
      <t>年末地方政府一般债务余额实际数</t>
    </r>
  </si>
  <si>
    <t>二、2023年末地方政府一般债务余额限额</t>
  </si>
  <si>
    <t>三、2023年地方政府一般债务发行额</t>
  </si>
  <si>
    <t>中央转贷地方的国际金融组织和外国政府贷款</t>
  </si>
  <si>
    <t>2023年地方政府一般债券发行额</t>
  </si>
  <si>
    <t>四、2023年地方政府一般债务还本额</t>
  </si>
  <si>
    <t>五、2023年末地方政府一般债务余额预计执行数</t>
  </si>
  <si>
    <t>六、2024年地方财政赤字</t>
  </si>
  <si>
    <t>七、2024年地方政府一般债务余额限额</t>
  </si>
  <si>
    <t>表21</t>
  </si>
  <si>
    <t>石家庄市藁城区2023年地方政府专项债务余额情况表</t>
  </si>
  <si>
    <r>
      <rPr>
        <sz val="12"/>
        <rFont val="宋体"/>
        <family val="3"/>
        <charset val="134"/>
      </rPr>
      <t>一、202</t>
    </r>
    <r>
      <rPr>
        <sz val="12"/>
        <rFont val="宋体"/>
        <family val="3"/>
        <charset val="134"/>
      </rPr>
      <t>2</t>
    </r>
    <r>
      <rPr>
        <sz val="12"/>
        <rFont val="宋体"/>
        <family val="3"/>
        <charset val="134"/>
      </rPr>
      <t>年末地方政府专项债务余额实际数</t>
    </r>
  </si>
  <si>
    <t>二、2023年末地方政府专项债务余额限额</t>
  </si>
  <si>
    <t>三、2023年地方政府专项债务发行额</t>
  </si>
  <si>
    <t>四、2023年地方政府专项债务还本额</t>
  </si>
  <si>
    <t>五、2023年末地方政府专项债务余额预计执行数</t>
  </si>
  <si>
    <t>六、2024年地方政府专项债务新增限额</t>
  </si>
  <si>
    <t>七、2024年末地方政府专项债务余额限额</t>
  </si>
  <si>
    <r>
      <rPr>
        <sz val="12"/>
        <rFont val="宋体"/>
        <family val="3"/>
        <charset val="134"/>
      </rPr>
      <t>表2</t>
    </r>
    <r>
      <rPr>
        <sz val="12"/>
        <rFont val="宋体"/>
        <family val="3"/>
        <charset val="134"/>
      </rPr>
      <t>2</t>
    </r>
  </si>
  <si>
    <t>石家庄市藁城区地方政府债券发行及还本付息情况表</t>
  </si>
  <si>
    <t>公式</t>
  </si>
  <si>
    <t>本地区</t>
  </si>
  <si>
    <t>一、2023年发行预计执行数</t>
  </si>
  <si>
    <t>A=B+D</t>
  </si>
  <si>
    <t>（一）一般债券</t>
  </si>
  <si>
    <t>其中：再融资债券</t>
  </si>
  <si>
    <t>（二）专项债券</t>
  </si>
  <si>
    <t>D</t>
  </si>
  <si>
    <t>二、2023年还本预计执行数</t>
  </si>
  <si>
    <t>F=G+H</t>
  </si>
  <si>
    <t>G</t>
  </si>
  <si>
    <t>H</t>
  </si>
  <si>
    <t>三、2023年付息预计执行数</t>
  </si>
  <si>
    <t>I=J+K</t>
  </si>
  <si>
    <t>J</t>
  </si>
  <si>
    <t>K</t>
  </si>
  <si>
    <t>四、2024年还本预算数</t>
  </si>
  <si>
    <t>L=M+O</t>
  </si>
  <si>
    <t>M</t>
  </si>
  <si>
    <t>其中：再融资</t>
  </si>
  <si>
    <t>财政预算安排</t>
  </si>
  <si>
    <t>N</t>
  </si>
  <si>
    <t>O</t>
  </si>
  <si>
    <t>P</t>
  </si>
  <si>
    <t>五、2024年付息预算数</t>
  </si>
  <si>
    <t>Q=R+S</t>
  </si>
  <si>
    <t>R</t>
  </si>
  <si>
    <t>S</t>
  </si>
  <si>
    <t>表23</t>
  </si>
  <si>
    <t>藁城区2024年地方政府债务限额提前下达情况表</t>
  </si>
  <si>
    <t>项目</t>
  </si>
  <si>
    <t>下级</t>
  </si>
  <si>
    <t>一：2023年地方政府债务限额</t>
  </si>
  <si>
    <t>其中： 一般债务限额</t>
  </si>
  <si>
    <t>专项债务限额</t>
  </si>
  <si>
    <t>二：提前下达的2024年地方政府债务新增限额</t>
  </si>
  <si>
    <r>
      <rPr>
        <sz val="12"/>
        <color rgb="FF000000"/>
        <rFont val="宋体"/>
        <family val="3"/>
        <charset val="134"/>
      </rPr>
      <t>表2</t>
    </r>
    <r>
      <rPr>
        <sz val="12"/>
        <color indexed="8"/>
        <rFont val="宋体"/>
        <family val="3"/>
        <charset val="134"/>
      </rPr>
      <t>4</t>
    </r>
  </si>
  <si>
    <t>石家庄市藁城区2024年使用新增地方政府债务资金安排表</t>
  </si>
  <si>
    <t>序号</t>
  </si>
  <si>
    <t>项目主管部门</t>
  </si>
  <si>
    <t>债券性质</t>
  </si>
  <si>
    <t>债券规模</t>
  </si>
  <si>
    <t>注：石家庄市藁城区2024年尚未申请新增地方政府一般债券，空表列示</t>
  </si>
  <si>
    <r>
      <rPr>
        <sz val="12"/>
        <color rgb="FF000000"/>
        <rFont val="宋体"/>
        <family val="3"/>
        <charset val="134"/>
      </rPr>
      <t>表2</t>
    </r>
    <r>
      <rPr>
        <sz val="12"/>
        <color indexed="8"/>
        <rFont val="宋体"/>
        <family val="3"/>
        <charset val="134"/>
      </rPr>
      <t>5</t>
    </r>
  </si>
  <si>
    <t>石家庄市藁城区2024年地方政府再融资债券分月发行安排表</t>
  </si>
  <si>
    <t>时间</t>
  </si>
  <si>
    <t>再融资债券计划发行规模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</si>
  <si>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</si>
  <si>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</si>
  <si>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</si>
  <si>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</si>
  <si>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</si>
  <si>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</si>
  <si>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</si>
  <si>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</si>
  <si>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</si>
  <si>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</si>
  <si>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</si>
  <si>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</si>
  <si>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注：石家庄市藁城区地方政府再融资债券由河北省政府代发，空表列示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</si>
</sst>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8" formatCode="0_ ;[Red]\-0\ "/>
    <numFmt numFmtId="179" formatCode="0_ "/>
    <numFmt numFmtId="180" formatCode="0;[Red]0"/>
    <numFmt numFmtId="181" formatCode="0_);[Red]\(0\)"/>
  </numFmts>
  <fonts count="56">
    <font>
      <sz val="12"/>
      <name val="宋体"/>
      <charset val="134"/>
    </font>
    <font>
      <sz val="12"/>
      <color rgb="FF000000"/>
      <name val="宋体"/>
      <charset val="134"/>
    </font>
    <font>
      <b/>
      <sz val="22"/>
      <color rgb="FF000000"/>
      <name val="宋体"/>
      <charset val="134"/>
    </font>
    <font>
      <sz val="12"/>
      <name val="宋体"/>
      <charset val="134"/>
    </font>
    <font>
      <b/>
      <sz val="22"/>
      <name val="宋体"/>
      <charset val="134"/>
    </font>
    <font>
      <sz val="12"/>
      <color rgb="FFFF000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b/>
      <sz val="11"/>
      <name val="宋体"/>
      <charset val="134"/>
    </font>
    <font>
      <b/>
      <sz val="12"/>
      <color rgb="FFFF000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b/>
      <sz val="14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2"/>
      <name val="仿宋_GB2312"/>
      <charset val="134"/>
    </font>
    <font>
      <sz val="11"/>
      <name val="宋体"/>
      <family val="3"/>
      <charset val="134"/>
    </font>
    <font>
      <sz val="12"/>
      <color indexed="10"/>
      <name val="宋体"/>
      <family val="3"/>
      <charset val="134"/>
    </font>
    <font>
      <sz val="11"/>
      <color indexed="8"/>
      <name val="Tahoma"/>
      <family val="2"/>
    </font>
    <font>
      <sz val="11"/>
      <color indexed="17"/>
      <name val="宋体"/>
      <family val="3"/>
      <charset val="134"/>
    </font>
    <font>
      <b/>
      <sz val="11"/>
      <color indexed="52"/>
      <name val="Tahoma"/>
      <family val="2"/>
    </font>
    <font>
      <i/>
      <sz val="11"/>
      <color indexed="23"/>
      <name val="Tahoma"/>
      <family val="2"/>
    </font>
    <font>
      <b/>
      <sz val="11"/>
      <color indexed="56"/>
      <name val="Tahoma"/>
      <family val="2"/>
    </font>
    <font>
      <sz val="10"/>
      <name val="Arial"/>
      <family val="2"/>
    </font>
    <font>
      <sz val="11"/>
      <color indexed="20"/>
      <name val="宋体"/>
      <family val="3"/>
      <charset val="134"/>
    </font>
    <font>
      <sz val="11"/>
      <color indexed="9"/>
      <name val="Tahoma"/>
      <family val="2"/>
    </font>
    <font>
      <b/>
      <sz val="11"/>
      <color indexed="63"/>
      <name val="Tahoma"/>
      <family val="2"/>
    </font>
    <font>
      <sz val="11"/>
      <color indexed="60"/>
      <name val="Tahoma"/>
      <family val="2"/>
    </font>
    <font>
      <b/>
      <sz val="11"/>
      <color indexed="9"/>
      <name val="Tahoma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5"/>
      <color indexed="56"/>
      <name val="Tahoma"/>
      <family val="2"/>
    </font>
    <font>
      <b/>
      <sz val="13"/>
      <color indexed="56"/>
      <name val="Tahoma"/>
      <family val="2"/>
    </font>
    <font>
      <b/>
      <sz val="18"/>
      <color indexed="56"/>
      <name val="宋体"/>
      <family val="3"/>
      <charset val="134"/>
    </font>
    <font>
      <sz val="11"/>
      <color indexed="20"/>
      <name val="Tahoma"/>
      <family val="2"/>
    </font>
    <font>
      <sz val="12"/>
      <color indexed="20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17"/>
      <name val="Tahoma"/>
      <family val="2"/>
    </font>
    <font>
      <sz val="12"/>
      <color indexed="17"/>
      <name val="宋体"/>
      <family val="3"/>
      <charset val="134"/>
    </font>
    <font>
      <b/>
      <sz val="11"/>
      <color indexed="8"/>
      <name val="Tahoma"/>
      <family val="2"/>
    </font>
    <font>
      <sz val="11"/>
      <color indexed="10"/>
      <name val="Tahoma"/>
      <family val="2"/>
    </font>
    <font>
      <sz val="11"/>
      <color indexed="52"/>
      <name val="Tahoma"/>
      <family val="2"/>
    </font>
    <font>
      <sz val="11"/>
      <color indexed="62"/>
      <name val="Tahoma"/>
      <family val="2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indexed="8"/>
      <name val="宋体"/>
      <family val="3"/>
      <charset val="134"/>
    </font>
  </fonts>
  <fills count="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7">
    <xf numFmtId="0" fontId="0" fillId="0" borderId="0"/>
    <xf numFmtId="0" fontId="26" fillId="5" borderId="0" applyNumberFormat="0" applyBorder="0" applyAlignment="0" applyProtection="0">
      <alignment vertical="center"/>
    </xf>
    <xf numFmtId="0" fontId="3" fillId="0" borderId="0"/>
    <xf numFmtId="0" fontId="27" fillId="6" borderId="0" applyNumberFormat="0" applyBorder="0" applyAlignment="0" applyProtection="0">
      <alignment vertical="center"/>
    </xf>
    <xf numFmtId="0" fontId="28" fillId="7" borderId="12" applyNumberFormat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Border="0"/>
    <xf numFmtId="0" fontId="3" fillId="0" borderId="0" applyProtection="0">
      <alignment vertical="center"/>
    </xf>
    <xf numFmtId="0" fontId="3" fillId="0" borderId="0"/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6" fillId="8" borderId="0" applyNumberFormat="0" applyBorder="0" applyAlignment="0" applyProtection="0">
      <alignment vertical="center"/>
    </xf>
    <xf numFmtId="0" fontId="3" fillId="0" borderId="0"/>
    <xf numFmtId="0" fontId="34" fillId="7" borderId="13" applyNumberFormat="0" applyAlignment="0" applyProtection="0">
      <alignment vertical="center"/>
    </xf>
    <xf numFmtId="0" fontId="3" fillId="0" borderId="0" applyProtection="0"/>
    <xf numFmtId="0" fontId="26" fillId="11" borderId="0" applyNumberFormat="0" applyBorder="0" applyAlignment="0" applyProtection="0">
      <alignment vertical="center"/>
    </xf>
    <xf numFmtId="0" fontId="3" fillId="0" borderId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34" fillId="7" borderId="13" applyNumberFormat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3" fillId="0" borderId="0" applyProtection="0"/>
    <xf numFmtId="0" fontId="26" fillId="11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8" fillId="7" borderId="12" applyNumberFormat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6" fillId="16" borderId="14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" fillId="0" borderId="0"/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" fillId="0" borderId="0"/>
    <xf numFmtId="0" fontId="37" fillId="0" borderId="0" applyNumberFormat="0" applyFill="0" applyBorder="0" applyAlignment="0" applyProtection="0">
      <alignment vertical="top"/>
    </xf>
    <xf numFmtId="0" fontId="33" fillId="2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12" fillId="0" borderId="0">
      <alignment vertical="center"/>
    </xf>
    <xf numFmtId="0" fontId="45" fillId="0" borderId="0">
      <alignment horizontal="left" vertical="center"/>
    </xf>
    <xf numFmtId="0" fontId="46" fillId="0" borderId="0">
      <alignment vertical="center"/>
    </xf>
    <xf numFmtId="0" fontId="44" fillId="0" borderId="0">
      <protection locked="0"/>
    </xf>
    <xf numFmtId="0" fontId="3" fillId="0" borderId="0" applyProtection="0"/>
    <xf numFmtId="0" fontId="3" fillId="0" borderId="0" applyProtection="0"/>
    <xf numFmtId="0" fontId="3" fillId="0" borderId="0" applyProtection="0"/>
    <xf numFmtId="0" fontId="3" fillId="0" borderId="0"/>
    <xf numFmtId="0" fontId="3" fillId="0" borderId="0"/>
    <xf numFmtId="0" fontId="3" fillId="0" borderId="0" applyProtection="0">
      <alignment vertical="center"/>
    </xf>
    <xf numFmtId="0" fontId="3" fillId="0" borderId="0" applyProtection="0">
      <protection locked="0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3" fillId="19" borderId="0" applyNumberFormat="0" applyBorder="0" applyAlignment="0" applyProtection="0">
      <alignment vertical="center"/>
    </xf>
    <xf numFmtId="0" fontId="3" fillId="0" borderId="0"/>
    <xf numFmtId="0" fontId="33" fillId="19" borderId="0" applyNumberFormat="0" applyBorder="0" applyAlignment="0" applyProtection="0">
      <alignment vertical="center"/>
    </xf>
    <xf numFmtId="0" fontId="44" fillId="0" borderId="0">
      <protection locked="0"/>
    </xf>
    <xf numFmtId="0" fontId="12" fillId="0" borderId="0"/>
    <xf numFmtId="0" fontId="12" fillId="0" borderId="0"/>
    <xf numFmtId="0" fontId="3" fillId="0" borderId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20" borderId="0" applyNumberFormat="0" applyBorder="0" applyAlignment="0" applyProtection="0">
      <alignment vertical="center"/>
    </xf>
    <xf numFmtId="0" fontId="3" fillId="0" borderId="0" applyProtection="0">
      <alignment vertical="center"/>
    </xf>
    <xf numFmtId="0" fontId="44" fillId="0" borderId="0">
      <protection locked="0"/>
    </xf>
    <xf numFmtId="0" fontId="3" fillId="0" borderId="0"/>
    <xf numFmtId="0" fontId="3" fillId="0" borderId="0"/>
    <xf numFmtId="0" fontId="3" fillId="0" borderId="0"/>
    <xf numFmtId="0" fontId="44" fillId="0" borderId="0">
      <protection locked="0"/>
    </xf>
    <xf numFmtId="0" fontId="3" fillId="0" borderId="0"/>
    <xf numFmtId="0" fontId="33" fillId="23" borderId="0" applyNumberFormat="0" applyBorder="0" applyAlignment="0" applyProtection="0">
      <alignment vertical="center"/>
    </xf>
    <xf numFmtId="0" fontId="44" fillId="0" borderId="0">
      <protection locked="0"/>
    </xf>
    <xf numFmtId="0" fontId="3" fillId="0" borderId="0">
      <alignment vertical="center"/>
    </xf>
    <xf numFmtId="0" fontId="3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6" fillId="16" borderId="14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52" fillId="14" borderId="12" applyNumberFormat="0" applyAlignment="0" applyProtection="0">
      <alignment vertical="center"/>
    </xf>
    <xf numFmtId="0" fontId="52" fillId="14" borderId="12" applyNumberFormat="0" applyAlignment="0" applyProtection="0">
      <alignment vertical="center"/>
    </xf>
    <xf numFmtId="0" fontId="3" fillId="26" borderId="20" applyNumberFormat="0" applyFont="0" applyAlignment="0" applyProtection="0">
      <alignment vertical="center"/>
    </xf>
    <xf numFmtId="0" fontId="3" fillId="26" borderId="20" applyNumberFormat="0" applyFont="0" applyAlignment="0" applyProtection="0">
      <alignment vertical="center"/>
    </xf>
    <xf numFmtId="0" fontId="3" fillId="26" borderId="20" applyNumberFormat="0" applyFont="0" applyAlignment="0" applyProtection="0">
      <alignment vertical="center"/>
    </xf>
    <xf numFmtId="0" fontId="3" fillId="26" borderId="20" applyNumberFormat="0" applyFont="0" applyAlignment="0" applyProtection="0">
      <alignment vertical="center"/>
    </xf>
  </cellStyleXfs>
  <cellXfs count="220">
    <xf numFmtId="0" fontId="0" fillId="0" borderId="0" xfId="0"/>
    <xf numFmtId="0" fontId="1" fillId="0" borderId="0" xfId="61" applyFont="1" applyFill="1" applyBorder="1" applyAlignment="1">
      <alignment horizontal="left" vertical="center"/>
    </xf>
    <xf numFmtId="0" fontId="1" fillId="0" borderId="0" xfId="61" applyFont="1" applyFill="1" applyBorder="1" applyAlignment="1">
      <alignment horizontal="left" vertical="top"/>
    </xf>
    <xf numFmtId="0" fontId="1" fillId="0" borderId="0" xfId="61" applyFont="1" applyFill="1" applyBorder="1" applyAlignment="1">
      <alignment vertical="top" wrapText="1"/>
    </xf>
    <xf numFmtId="0" fontId="1" fillId="0" borderId="0" xfId="61" applyFont="1" applyFill="1" applyBorder="1" applyAlignment="1">
      <alignment horizontal="center" vertical="center" wrapText="1"/>
    </xf>
    <xf numFmtId="0" fontId="0" fillId="0" borderId="1" xfId="61" applyFont="1" applyFill="1" applyBorder="1" applyAlignment="1">
      <alignment horizontal="center" vertical="center" wrapText="1"/>
    </xf>
    <xf numFmtId="0" fontId="3" fillId="0" borderId="2" xfId="61" applyFont="1" applyFill="1" applyBorder="1" applyAlignment="1">
      <alignment horizontal="center" vertical="center" wrapText="1"/>
    </xf>
    <xf numFmtId="0" fontId="1" fillId="0" borderId="2" xfId="61" applyFont="1" applyFill="1" applyBorder="1" applyAlignment="1">
      <alignment horizontal="center" vertical="center" wrapText="1"/>
    </xf>
    <xf numFmtId="0" fontId="3" fillId="0" borderId="3" xfId="61" applyFont="1" applyFill="1" applyBorder="1" applyAlignment="1">
      <alignment horizontal="center" vertical="center" wrapText="1"/>
    </xf>
    <xf numFmtId="0" fontId="1" fillId="0" borderId="3" xfId="61" applyFont="1" applyFill="1" applyBorder="1" applyAlignment="1">
      <alignment horizontal="center" vertical="center" wrapText="1"/>
    </xf>
    <xf numFmtId="0" fontId="3" fillId="0" borderId="4" xfId="61" applyFont="1" applyFill="1" applyBorder="1" applyAlignment="1">
      <alignment horizontal="center" vertical="center" wrapText="1"/>
    </xf>
    <xf numFmtId="0" fontId="1" fillId="0" borderId="4" xfId="61" applyFont="1" applyFill="1" applyBorder="1" applyAlignment="1">
      <alignment horizontal="center" vertical="center" wrapText="1"/>
    </xf>
    <xf numFmtId="0" fontId="1" fillId="0" borderId="1" xfId="61" applyFont="1" applyFill="1" applyBorder="1" applyAlignment="1">
      <alignment horizontal="center" vertical="center" wrapText="1"/>
    </xf>
    <xf numFmtId="0" fontId="0" fillId="0" borderId="0" xfId="61" applyFont="1" applyFill="1" applyBorder="1" applyAlignment="1">
      <alignment vertical="top" wrapText="1"/>
    </xf>
    <xf numFmtId="0" fontId="1" fillId="0" borderId="0" xfId="61" applyFont="1" applyFill="1" applyBorder="1" applyAlignment="1">
      <alignment horizontal="center" vertical="center"/>
    </xf>
    <xf numFmtId="0" fontId="0" fillId="0" borderId="1" xfId="61" applyFont="1" applyFill="1" applyBorder="1" applyAlignment="1">
      <alignment horizontal="left" vertical="center" wrapText="1"/>
    </xf>
    <xf numFmtId="179" fontId="1" fillId="0" borderId="1" xfId="61" applyNumberFormat="1" applyFont="1" applyFill="1" applyBorder="1" applyAlignment="1">
      <alignment horizontal="center" vertical="center" shrinkToFit="1"/>
    </xf>
    <xf numFmtId="179" fontId="1" fillId="0" borderId="1" xfId="61" applyNumberFormat="1" applyFont="1" applyFill="1" applyBorder="1" applyAlignment="1">
      <alignment horizontal="center" vertical="center" wrapText="1"/>
    </xf>
    <xf numFmtId="0" fontId="3" fillId="0" borderId="2" xfId="61" applyFont="1" applyFill="1" applyBorder="1" applyAlignment="1">
      <alignment horizontal="left" vertical="center" wrapText="1"/>
    </xf>
    <xf numFmtId="179" fontId="1" fillId="0" borderId="2" xfId="61" applyNumberFormat="1" applyFont="1" applyFill="1" applyBorder="1" applyAlignment="1">
      <alignment horizontal="center" vertical="center" shrinkToFit="1"/>
    </xf>
    <xf numFmtId="179" fontId="1" fillId="0" borderId="2" xfId="61" applyNumberFormat="1" applyFont="1" applyFill="1" applyBorder="1" applyAlignment="1">
      <alignment horizontal="center" vertical="center" wrapText="1"/>
    </xf>
    <xf numFmtId="0" fontId="3" fillId="0" borderId="3" xfId="61" applyFont="1" applyFill="1" applyBorder="1" applyAlignment="1">
      <alignment horizontal="left" vertical="center" wrapText="1"/>
    </xf>
    <xf numFmtId="179" fontId="1" fillId="0" borderId="3" xfId="61" applyNumberFormat="1" applyFont="1" applyFill="1" applyBorder="1" applyAlignment="1">
      <alignment horizontal="center" vertical="center" shrinkToFit="1"/>
    </xf>
    <xf numFmtId="179" fontId="1" fillId="0" borderId="3" xfId="61" applyNumberFormat="1" applyFont="1" applyFill="1" applyBorder="1" applyAlignment="1">
      <alignment horizontal="center" vertical="center" wrapText="1"/>
    </xf>
    <xf numFmtId="0" fontId="4" fillId="0" borderId="0" xfId="61" applyFont="1" applyFill="1" applyBorder="1" applyAlignment="1">
      <alignment horizontal="left" vertical="center"/>
    </xf>
    <xf numFmtId="0" fontId="0" fillId="0" borderId="0" xfId="61" applyFont="1" applyFill="1" applyBorder="1" applyAlignment="1">
      <alignment horizontal="left" vertical="center"/>
    </xf>
    <xf numFmtId="0" fontId="0" fillId="0" borderId="0" xfId="61" applyFont="1" applyFill="1" applyBorder="1" applyAlignment="1">
      <alignment horizontal="center" vertical="center"/>
    </xf>
    <xf numFmtId="0" fontId="4" fillId="0" borderId="0" xfId="61" applyFont="1" applyFill="1" applyBorder="1" applyAlignment="1">
      <alignment vertical="center" wrapText="1"/>
    </xf>
    <xf numFmtId="0" fontId="0" fillId="0" borderId="0" xfId="61" applyFont="1" applyFill="1" applyBorder="1" applyAlignment="1">
      <alignment horizontal="center" vertical="center" wrapText="1"/>
    </xf>
    <xf numFmtId="0" fontId="0" fillId="0" borderId="0" xfId="61" applyFont="1" applyFill="1" applyBorder="1" applyAlignment="1">
      <alignment vertical="center" wrapText="1"/>
    </xf>
    <xf numFmtId="179" fontId="3" fillId="0" borderId="2" xfId="61" applyNumberFormat="1" applyFont="1" applyFill="1" applyBorder="1" applyAlignment="1">
      <alignment horizontal="center" vertical="center" shrinkToFit="1"/>
    </xf>
    <xf numFmtId="179" fontId="3" fillId="0" borderId="3" xfId="61" applyNumberFormat="1" applyFont="1" applyFill="1" applyBorder="1" applyAlignment="1">
      <alignment horizontal="center" vertical="center" shrinkToFit="1"/>
    </xf>
    <xf numFmtId="179" fontId="3" fillId="0" borderId="3" xfId="61" applyNumberFormat="1" applyFont="1" applyFill="1" applyBorder="1" applyAlignment="1">
      <alignment horizontal="center" vertical="center" shrinkToFit="1"/>
    </xf>
    <xf numFmtId="179" fontId="3" fillId="0" borderId="3" xfId="61" applyNumberFormat="1" applyFont="1" applyFill="1" applyBorder="1" applyAlignment="1">
      <alignment horizontal="center" vertical="center" shrinkToFit="1"/>
    </xf>
    <xf numFmtId="0" fontId="3" fillId="0" borderId="1" xfId="61" applyFont="1" applyFill="1" applyBorder="1" applyAlignment="1">
      <alignment horizontal="left" vertical="center" wrapText="1"/>
    </xf>
    <xf numFmtId="179" fontId="0" fillId="0" borderId="1" xfId="61" applyNumberFormat="1" applyFont="1" applyFill="1" applyBorder="1" applyAlignment="1">
      <alignment horizontal="left" vertical="center" wrapText="1"/>
    </xf>
    <xf numFmtId="179" fontId="0" fillId="0" borderId="1" xfId="61" applyNumberFormat="1" applyFont="1" applyFill="1" applyBorder="1" applyAlignment="1">
      <alignment horizontal="center" vertical="center" shrinkToFit="1"/>
    </xf>
    <xf numFmtId="0" fontId="0" fillId="0" borderId="0" xfId="61" applyFont="1" applyFill="1" applyBorder="1" applyAlignment="1">
      <alignment horizontal="left" vertical="top"/>
    </xf>
    <xf numFmtId="0" fontId="1" fillId="0" borderId="0" xfId="61" applyFont="1" applyFill="1" applyBorder="1" applyAlignment="1">
      <alignment vertical="center" wrapText="1"/>
    </xf>
    <xf numFmtId="179" fontId="0" fillId="0" borderId="1" xfId="61" applyNumberFormat="1" applyFont="1" applyFill="1" applyBorder="1" applyAlignment="1">
      <alignment horizontal="center" vertical="center" wrapText="1"/>
    </xf>
    <xf numFmtId="179" fontId="3" fillId="2" borderId="1" xfId="61" applyNumberFormat="1" applyFont="1" applyFill="1" applyBorder="1" applyAlignment="1">
      <alignment horizontal="center" vertical="center" wrapText="1" shrinkToFit="1"/>
    </xf>
    <xf numFmtId="179" fontId="1" fillId="2" borderId="1" xfId="61" applyNumberFormat="1" applyFont="1" applyFill="1" applyBorder="1" applyAlignment="1">
      <alignment horizontal="center" vertical="center" wrapText="1" shrinkToFit="1"/>
    </xf>
    <xf numFmtId="179" fontId="1" fillId="2" borderId="1" xfId="61" applyNumberFormat="1" applyFont="1" applyFill="1" applyBorder="1" applyAlignment="1">
      <alignment horizontal="center" vertical="center" shrinkToFit="1"/>
    </xf>
    <xf numFmtId="0" fontId="0" fillId="0" borderId="0" xfId="93" applyNumberFormat="1" applyFont="1" applyFill="1" applyBorder="1" applyAlignment="1">
      <alignment horizontal="left" vertical="center"/>
    </xf>
    <xf numFmtId="0" fontId="0" fillId="0" borderId="0" xfId="93" applyNumberFormat="1" applyFont="1" applyFill="1" applyBorder="1" applyAlignment="1">
      <alignment horizontal="center" vertical="center"/>
    </xf>
    <xf numFmtId="0" fontId="0" fillId="0" borderId="0" xfId="93" applyNumberFormat="1" applyFont="1" applyFill="1" applyBorder="1" applyAlignment="1">
      <alignment vertical="center"/>
    </xf>
    <xf numFmtId="0" fontId="3" fillId="0" borderId="0" xfId="93" applyNumberFormat="1" applyFont="1" applyFill="1" applyBorder="1" applyAlignment="1">
      <alignment horizontal="left" vertical="center"/>
    </xf>
    <xf numFmtId="0" fontId="7" fillId="0" borderId="1" xfId="93" applyNumberFormat="1" applyFont="1" applyFill="1" applyBorder="1" applyAlignment="1">
      <alignment horizontal="center" vertical="center" wrapText="1"/>
    </xf>
    <xf numFmtId="0" fontId="7" fillId="3" borderId="1" xfId="93" applyNumberFormat="1" applyFont="1" applyFill="1" applyBorder="1" applyAlignment="1">
      <alignment horizontal="center" vertical="center" wrapText="1"/>
    </xf>
    <xf numFmtId="0" fontId="7" fillId="0" borderId="1" xfId="29" applyNumberFormat="1" applyFont="1" applyFill="1" applyBorder="1" applyAlignment="1">
      <alignment horizontal="center" vertical="center" wrapText="1"/>
    </xf>
    <xf numFmtId="0" fontId="0" fillId="0" borderId="1" xfId="93" applyNumberFormat="1" applyFont="1" applyFill="1" applyBorder="1" applyAlignment="1">
      <alignment horizontal="left" vertical="center"/>
    </xf>
    <xf numFmtId="0" fontId="0" fillId="0" borderId="1" xfId="93" applyNumberFormat="1" applyFont="1" applyFill="1" applyBorder="1" applyAlignment="1">
      <alignment horizontal="center" vertical="center"/>
    </xf>
    <xf numFmtId="0" fontId="0" fillId="0" borderId="1" xfId="116" applyNumberFormat="1" applyFont="1" applyFill="1" applyBorder="1" applyAlignment="1">
      <alignment horizontal="center" vertical="center"/>
    </xf>
    <xf numFmtId="179" fontId="0" fillId="0" borderId="1" xfId="93" applyNumberFormat="1" applyFont="1" applyFill="1" applyBorder="1" applyAlignment="1">
      <alignment horizontal="center" vertical="center"/>
    </xf>
    <xf numFmtId="0" fontId="8" fillId="0" borderId="1" xfId="89" applyFont="1" applyBorder="1" applyAlignment="1">
      <alignment horizontal="center" wrapText="1"/>
    </xf>
    <xf numFmtId="0" fontId="0" fillId="0" borderId="1" xfId="93" applyNumberFormat="1" applyFont="1" applyFill="1" applyBorder="1" applyAlignment="1">
      <alignment horizontal="center" vertical="center" wrapText="1"/>
    </xf>
    <xf numFmtId="0" fontId="0" fillId="0" borderId="1" xfId="23" applyNumberFormat="1" applyFont="1" applyFill="1" applyBorder="1" applyAlignment="1">
      <alignment horizontal="center" vertical="center"/>
    </xf>
    <xf numFmtId="179" fontId="0" fillId="0" borderId="1" xfId="23" applyNumberFormat="1" applyFont="1" applyFill="1" applyBorder="1" applyAlignment="1">
      <alignment horizontal="center" vertical="center"/>
    </xf>
    <xf numFmtId="0" fontId="7" fillId="0" borderId="1" xfId="93" applyNumberFormat="1" applyFont="1" applyFill="1" applyBorder="1" applyAlignment="1">
      <alignment horizontal="center" vertical="center"/>
    </xf>
    <xf numFmtId="0" fontId="7" fillId="0" borderId="1" xfId="23" applyNumberFormat="1" applyFont="1" applyFill="1" applyBorder="1" applyAlignment="1">
      <alignment horizontal="center" vertical="center"/>
    </xf>
    <xf numFmtId="179" fontId="7" fillId="0" borderId="1" xfId="23" applyNumberFormat="1" applyFont="1" applyFill="1" applyBorder="1" applyAlignment="1">
      <alignment horizontal="center" vertical="center"/>
    </xf>
    <xf numFmtId="179" fontId="7" fillId="0" borderId="1" xfId="93" applyNumberFormat="1" applyFont="1" applyFill="1" applyBorder="1" applyAlignment="1">
      <alignment horizontal="center" vertical="center"/>
    </xf>
    <xf numFmtId="0" fontId="9" fillId="0" borderId="1" xfId="89" applyFont="1" applyBorder="1" applyAlignment="1">
      <alignment horizontal="center" vertical="center"/>
    </xf>
    <xf numFmtId="0" fontId="3" fillId="0" borderId="0" xfId="93" applyNumberFormat="1" applyFont="1" applyFill="1" applyBorder="1" applyAlignment="1">
      <alignment vertical="center"/>
    </xf>
    <xf numFmtId="0" fontId="0" fillId="0" borderId="0" xfId="93" applyNumberFormat="1" applyFont="1" applyFill="1" applyBorder="1" applyAlignment="1">
      <alignment horizontal="right" vertical="center"/>
    </xf>
    <xf numFmtId="0" fontId="0" fillId="0" borderId="1" xfId="93" applyNumberFormat="1" applyFont="1" applyFill="1" applyBorder="1" applyAlignment="1">
      <alignment vertical="center"/>
    </xf>
    <xf numFmtId="0" fontId="8" fillId="0" borderId="1" xfId="89" applyFont="1" applyBorder="1" applyAlignment="1">
      <alignment horizontal="center" vertical="center" wrapText="1"/>
    </xf>
    <xf numFmtId="0" fontId="3" fillId="4" borderId="1" xfId="116" applyNumberFormat="1" applyFont="1" applyFill="1" applyBorder="1" applyAlignment="1">
      <alignment horizontal="center" vertical="center"/>
    </xf>
    <xf numFmtId="0" fontId="7" fillId="0" borderId="1" xfId="116" applyNumberFormat="1" applyFont="1" applyFill="1" applyBorder="1" applyAlignment="1">
      <alignment horizontal="center" vertical="center"/>
    </xf>
    <xf numFmtId="0" fontId="10" fillId="2" borderId="1" xfId="116" applyNumberFormat="1" applyFont="1" applyFill="1" applyBorder="1" applyAlignment="1">
      <alignment horizontal="center" vertical="center"/>
    </xf>
    <xf numFmtId="0" fontId="11" fillId="0" borderId="0" xfId="84" applyFont="1">
      <alignment vertical="center"/>
    </xf>
    <xf numFmtId="0" fontId="12" fillId="0" borderId="0" xfId="84">
      <alignment vertical="center"/>
    </xf>
    <xf numFmtId="0" fontId="14" fillId="0" borderId="0" xfId="84" applyFont="1" applyBorder="1" applyAlignment="1">
      <alignment horizontal="center" vertical="center"/>
    </xf>
    <xf numFmtId="0" fontId="11" fillId="0" borderId="0" xfId="84" applyFont="1" applyBorder="1" applyAlignment="1">
      <alignment horizontal="right" vertical="center"/>
    </xf>
    <xf numFmtId="0" fontId="11" fillId="0" borderId="1" xfId="84" applyFont="1" applyBorder="1" applyAlignment="1">
      <alignment horizontal="center" vertical="center"/>
    </xf>
    <xf numFmtId="0" fontId="11" fillId="0" borderId="1" xfId="84" applyFont="1" applyBorder="1">
      <alignment vertical="center"/>
    </xf>
    <xf numFmtId="0" fontId="12" fillId="0" borderId="0" xfId="84" applyAlignment="1"/>
    <xf numFmtId="0" fontId="0" fillId="0" borderId="0" xfId="84" applyFont="1" applyAlignment="1">
      <alignment horizontal="right"/>
    </xf>
    <xf numFmtId="0" fontId="0" fillId="0" borderId="1" xfId="84" applyFont="1" applyBorder="1" applyAlignment="1">
      <alignment horizontal="center" vertical="center"/>
    </xf>
    <xf numFmtId="0" fontId="12" fillId="0" borderId="1" xfId="84" applyBorder="1" applyAlignment="1"/>
    <xf numFmtId="0" fontId="0" fillId="0" borderId="0" xfId="118" applyFont="1"/>
    <xf numFmtId="0" fontId="0" fillId="0" borderId="0" xfId="0" applyNumberFormat="1" applyFont="1" applyFill="1" applyBorder="1" applyAlignment="1">
      <alignment horizontal="center"/>
    </xf>
    <xf numFmtId="0" fontId="3" fillId="0" borderId="0" xfId="0" applyFont="1"/>
    <xf numFmtId="0" fontId="16" fillId="0" borderId="1" xfId="0" applyNumberFormat="1" applyFont="1" applyFill="1" applyBorder="1" applyAlignment="1">
      <alignment horizontal="left" vertical="top" wrapText="1"/>
    </xf>
    <xf numFmtId="178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justify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178" fontId="17" fillId="0" borderId="1" xfId="0" applyNumberFormat="1" applyFont="1" applyFill="1" applyBorder="1" applyAlignment="1">
      <alignment horizontal="center" vertical="center" wrapText="1"/>
    </xf>
    <xf numFmtId="179" fontId="17" fillId="0" borderId="1" xfId="0" applyNumberFormat="1" applyFont="1" applyFill="1" applyBorder="1" applyAlignment="1">
      <alignment horizontal="center" vertical="center" wrapText="1"/>
    </xf>
    <xf numFmtId="179" fontId="16" fillId="0" borderId="1" xfId="0" applyNumberFormat="1" applyFont="1" applyFill="1" applyBorder="1" applyAlignment="1">
      <alignment horizontal="center" vertical="center" wrapText="1"/>
    </xf>
    <xf numFmtId="178" fontId="3" fillId="0" borderId="1" xfId="118" applyNumberFormat="1" applyBorder="1" applyAlignment="1">
      <alignment horizontal="center" vertical="center"/>
    </xf>
    <xf numFmtId="179" fontId="16" fillId="0" borderId="0" xfId="0" applyNumberFormat="1" applyFont="1" applyFill="1" applyBorder="1" applyAlignment="1">
      <alignment horizontal="center" vertical="center" wrapText="1"/>
    </xf>
    <xf numFmtId="0" fontId="17" fillId="0" borderId="7" xfId="0" applyNumberFormat="1" applyFont="1" applyFill="1" applyBorder="1" applyAlignment="1">
      <alignment horizontal="center" vertical="center" wrapText="1"/>
    </xf>
    <xf numFmtId="0" fontId="7" fillId="0" borderId="7" xfId="93" applyNumberFormat="1" applyFont="1" applyFill="1" applyBorder="1" applyAlignment="1">
      <alignment horizontal="center" vertical="center"/>
    </xf>
    <xf numFmtId="180" fontId="0" fillId="0" borderId="0" xfId="0" applyNumberFormat="1" applyFont="1" applyFill="1" applyBorder="1" applyAlignment="1">
      <alignment horizontal="center" vertical="center" wrapText="1"/>
    </xf>
    <xf numFmtId="179" fontId="0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/>
    <xf numFmtId="0" fontId="3" fillId="0" borderId="0" xfId="0" applyNumberFormat="1" applyFont="1" applyFill="1" applyBorder="1" applyAlignment="1">
      <alignment horizontal="left"/>
    </xf>
    <xf numFmtId="0" fontId="0" fillId="0" borderId="0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179" fontId="7" fillId="0" borderId="1" xfId="0" applyNumberFormat="1" applyFont="1" applyFill="1" applyBorder="1" applyAlignment="1">
      <alignment horizontal="center" vertical="center" wrapText="1"/>
    </xf>
    <xf numFmtId="178" fontId="7" fillId="0" borderId="8" xfId="29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 wrapText="1"/>
    </xf>
    <xf numFmtId="179" fontId="3" fillId="0" borderId="1" xfId="0" applyNumberFormat="1" applyFont="1" applyFill="1" applyBorder="1" applyAlignment="1">
      <alignment horizontal="center" vertical="center"/>
    </xf>
    <xf numFmtId="179" fontId="3" fillId="0" borderId="1" xfId="29" applyNumberFormat="1" applyFont="1" applyFill="1" applyBorder="1" applyAlignment="1">
      <alignment horizontal="center" vertical="center"/>
    </xf>
    <xf numFmtId="181" fontId="7" fillId="0" borderId="1" xfId="0" applyNumberFormat="1" applyFont="1" applyFill="1" applyBorder="1" applyAlignment="1">
      <alignment horizontal="center" vertical="center" wrapText="1"/>
    </xf>
    <xf numFmtId="178" fontId="7" fillId="0" borderId="1" xfId="29" applyNumberFormat="1" applyFont="1" applyFill="1" applyBorder="1" applyAlignment="1">
      <alignment horizontal="center" vertical="center" wrapText="1"/>
    </xf>
    <xf numFmtId="178" fontId="7" fillId="0" borderId="1" xfId="29" applyNumberFormat="1" applyFont="1" applyFill="1" applyBorder="1" applyAlignment="1">
      <alignment horizontal="center" vertical="center"/>
    </xf>
    <xf numFmtId="181" fontId="3" fillId="0" borderId="1" xfId="0" applyNumberFormat="1" applyFont="1" applyFill="1" applyBorder="1" applyAlignment="1">
      <alignment horizontal="center" vertical="center"/>
    </xf>
    <xf numFmtId="179" fontId="7" fillId="0" borderId="1" xfId="29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179" fontId="0" fillId="0" borderId="1" xfId="29" applyNumberFormat="1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/>
    </xf>
    <xf numFmtId="178" fontId="3" fillId="0" borderId="1" xfId="29" applyNumberFormat="1" applyFont="1" applyFill="1" applyBorder="1" applyAlignment="1">
      <alignment horizontal="center" vertical="center" wrapText="1"/>
    </xf>
    <xf numFmtId="181" fontId="18" fillId="0" borderId="1" xfId="0" applyNumberFormat="1" applyFont="1" applyFill="1" applyBorder="1" applyAlignment="1">
      <alignment horizontal="center" vertical="center"/>
    </xf>
    <xf numFmtId="0" fontId="7" fillId="0" borderId="1" xfId="29" applyNumberFormat="1" applyFont="1" applyFill="1" applyBorder="1" applyAlignment="1">
      <alignment wrapText="1"/>
    </xf>
    <xf numFmtId="0" fontId="3" fillId="0" borderId="1" xfId="29" applyNumberFormat="1" applyFont="1" applyFill="1" applyBorder="1" applyAlignment="1">
      <alignment horizontal="left" wrapText="1" indent="1"/>
    </xf>
    <xf numFmtId="178" fontId="3" fillId="0" borderId="1" xfId="29" applyNumberFormat="1" applyFont="1" applyFill="1" applyBorder="1" applyAlignment="1">
      <alignment horizontal="center" vertical="center"/>
    </xf>
    <xf numFmtId="3" fontId="7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7" fillId="0" borderId="1" xfId="88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178" fontId="19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180" fontId="7" fillId="0" borderId="1" xfId="0" applyNumberFormat="1" applyFont="1" applyFill="1" applyBorder="1" applyAlignment="1">
      <alignment horizontal="center" vertical="center" wrapText="1"/>
    </xf>
    <xf numFmtId="180" fontId="3" fillId="0" borderId="1" xfId="0" applyNumberFormat="1" applyFont="1" applyFill="1" applyBorder="1" applyAlignment="1">
      <alignment horizontal="center" vertical="center" wrapText="1"/>
    </xf>
    <xf numFmtId="0" fontId="0" fillId="0" borderId="0" xfId="29" applyNumberFormat="1" applyFont="1" applyFill="1" applyBorder="1" applyAlignment="1">
      <alignment wrapText="1"/>
    </xf>
    <xf numFmtId="179" fontId="0" fillId="0" borderId="0" xfId="29" applyNumberFormat="1" applyFont="1" applyFill="1" applyBorder="1" applyAlignment="1"/>
    <xf numFmtId="3" fontId="7" fillId="0" borderId="0" xfId="0" applyNumberFormat="1" applyFont="1" applyFill="1" applyBorder="1" applyAlignment="1">
      <alignment horizontal="center" vertical="center" wrapText="1"/>
    </xf>
    <xf numFmtId="180" fontId="0" fillId="0" borderId="0" xfId="29" applyNumberFormat="1" applyFont="1" applyFill="1" applyBorder="1" applyAlignment="1"/>
    <xf numFmtId="0" fontId="0" fillId="0" borderId="0" xfId="29" applyNumberFormat="1" applyFont="1" applyFill="1" applyBorder="1" applyAlignment="1"/>
    <xf numFmtId="179" fontId="0" fillId="0" borderId="0" xfId="29" applyNumberFormat="1" applyFont="1" applyFill="1" applyBorder="1" applyAlignment="1">
      <alignment horizontal="center" vertical="center"/>
    </xf>
    <xf numFmtId="179" fontId="0" fillId="0" borderId="0" xfId="0" applyNumberFormat="1" applyFont="1" applyFill="1" applyBorder="1" applyAlignment="1"/>
    <xf numFmtId="0" fontId="0" fillId="0" borderId="0" xfId="0" applyFill="1"/>
    <xf numFmtId="0" fontId="3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right" vertical="center" wrapText="1"/>
    </xf>
    <xf numFmtId="0" fontId="7" fillId="0" borderId="1" xfId="29" applyNumberFormat="1" applyFont="1" applyFill="1" applyBorder="1" applyAlignment="1">
      <alignment horizontal="left" vertical="center" wrapText="1"/>
    </xf>
    <xf numFmtId="3" fontId="7" fillId="0" borderId="1" xfId="29" applyNumberFormat="1" applyFont="1" applyFill="1" applyBorder="1" applyAlignment="1">
      <alignment horizontal="center" vertical="center" wrapText="1"/>
    </xf>
    <xf numFmtId="181" fontId="7" fillId="0" borderId="1" xfId="29" applyNumberFormat="1" applyFont="1" applyFill="1" applyBorder="1" applyAlignment="1">
      <alignment horizontal="center" vertical="center" wrapText="1"/>
    </xf>
    <xf numFmtId="0" fontId="3" fillId="0" borderId="1" xfId="29" applyNumberFormat="1" applyFont="1" applyFill="1" applyBorder="1" applyAlignment="1">
      <alignment horizontal="left" vertical="center" wrapText="1"/>
    </xf>
    <xf numFmtId="0" fontId="0" fillId="0" borderId="1" xfId="29" applyNumberFormat="1" applyFont="1" applyFill="1" applyBorder="1" applyAlignment="1">
      <alignment horizontal="center" vertical="center" wrapText="1"/>
    </xf>
    <xf numFmtId="0" fontId="0" fillId="0" borderId="1" xfId="95" applyNumberFormat="1" applyFont="1" applyFill="1" applyBorder="1" applyAlignment="1">
      <alignment horizontal="center" vertical="center"/>
    </xf>
    <xf numFmtId="181" fontId="0" fillId="0" borderId="1" xfId="29" applyNumberFormat="1" applyFont="1" applyFill="1" applyBorder="1" applyAlignment="1">
      <alignment horizontal="center" vertical="center" wrapText="1"/>
    </xf>
    <xf numFmtId="179" fontId="0" fillId="0" borderId="1" xfId="95" applyNumberFormat="1" applyFont="1" applyFill="1" applyBorder="1" applyAlignment="1">
      <alignment horizontal="center" vertical="center"/>
    </xf>
    <xf numFmtId="0" fontId="3" fillId="0" borderId="1" xfId="95" applyNumberFormat="1" applyFont="1" applyFill="1" applyBorder="1" applyAlignment="1">
      <alignment horizontal="center" vertical="center"/>
    </xf>
    <xf numFmtId="0" fontId="7" fillId="0" borderId="1" xfId="12" applyNumberFormat="1" applyFont="1" applyFill="1" applyBorder="1" applyAlignment="1">
      <alignment horizontal="left" vertical="center" wrapText="1"/>
    </xf>
    <xf numFmtId="181" fontId="7" fillId="0" borderId="9" xfId="29" applyNumberFormat="1" applyFont="1" applyFill="1" applyBorder="1" applyAlignment="1">
      <alignment horizontal="center" vertical="center" wrapText="1"/>
    </xf>
    <xf numFmtId="179" fontId="20" fillId="0" borderId="9" xfId="0" applyNumberFormat="1" applyFont="1" applyBorder="1" applyAlignment="1">
      <alignment horizontal="center" vertical="center" wrapText="1"/>
    </xf>
    <xf numFmtId="181" fontId="7" fillId="0" borderId="9" xfId="0" applyNumberFormat="1" applyFont="1" applyFill="1" applyBorder="1" applyAlignment="1">
      <alignment horizontal="center" vertical="center" wrapText="1"/>
    </xf>
    <xf numFmtId="0" fontId="7" fillId="0" borderId="1" xfId="29" applyNumberFormat="1" applyFont="1" applyFill="1" applyBorder="1" applyAlignment="1">
      <alignment horizontal="center"/>
    </xf>
    <xf numFmtId="0" fontId="13" fillId="0" borderId="0" xfId="84" applyFont="1" applyBorder="1" applyAlignment="1">
      <alignment horizontal="center" vertical="center"/>
    </xf>
    <xf numFmtId="0" fontId="14" fillId="0" borderId="1" xfId="84" applyFont="1" applyBorder="1" applyAlignment="1">
      <alignment horizontal="center" vertical="center"/>
    </xf>
    <xf numFmtId="0" fontId="11" fillId="0" borderId="10" xfId="84" applyFont="1" applyFill="1" applyBorder="1" applyAlignment="1">
      <alignment horizontal="left" vertical="center"/>
    </xf>
    <xf numFmtId="0" fontId="3" fillId="0" borderId="0" xfId="61" applyNumberFormat="1" applyFont="1" applyFill="1" applyBorder="1" applyAlignment="1"/>
    <xf numFmtId="178" fontId="0" fillId="0" borderId="0" xfId="0" applyNumberFormat="1" applyFont="1" applyFill="1" applyBorder="1" applyAlignment="1">
      <alignment horizontal="center" vertical="center"/>
    </xf>
    <xf numFmtId="0" fontId="21" fillId="0" borderId="0" xfId="0" applyNumberFormat="1" applyFont="1" applyFill="1" applyBorder="1" applyAlignment="1">
      <alignment horizontal="center"/>
    </xf>
    <xf numFmtId="0" fontId="21" fillId="0" borderId="0" xfId="0" applyNumberFormat="1" applyFont="1" applyFill="1" applyBorder="1" applyAlignment="1">
      <alignment horizontal="center" vertical="center"/>
    </xf>
    <xf numFmtId="0" fontId="22" fillId="0" borderId="0" xfId="0" applyNumberFormat="1" applyFont="1" applyFill="1" applyBorder="1" applyAlignment="1">
      <alignment horizontal="right"/>
    </xf>
    <xf numFmtId="0" fontId="7" fillId="0" borderId="1" xfId="0" applyNumberFormat="1" applyFont="1" applyFill="1" applyBorder="1" applyAlignment="1"/>
    <xf numFmtId="0" fontId="3" fillId="0" borderId="1" xfId="0" applyNumberFormat="1" applyFont="1" applyFill="1" applyBorder="1" applyAlignment="1">
      <alignment horizontal="left" vertical="center"/>
    </xf>
    <xf numFmtId="180" fontId="3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181" fontId="18" fillId="0" borderId="1" xfId="85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/>
    <xf numFmtId="3" fontId="7" fillId="0" borderId="1" xfId="0" applyNumberFormat="1" applyFont="1" applyFill="1" applyBorder="1" applyAlignment="1">
      <alignment horizontal="center" vertical="center"/>
    </xf>
    <xf numFmtId="3" fontId="7" fillId="0" borderId="1" xfId="29" applyNumberFormat="1" applyFont="1" applyFill="1" applyBorder="1" applyAlignment="1">
      <alignment horizontal="center" vertical="center"/>
    </xf>
    <xf numFmtId="181" fontId="7" fillId="0" borderId="1" xfId="29" applyNumberFormat="1" applyFont="1" applyFill="1" applyBorder="1" applyAlignment="1">
      <alignment horizontal="center" vertical="center"/>
    </xf>
    <xf numFmtId="178" fontId="0" fillId="0" borderId="0" xfId="0" applyNumberFormat="1" applyFont="1" applyFill="1" applyBorder="1" applyAlignment="1">
      <alignment horizontal="center"/>
    </xf>
    <xf numFmtId="181" fontId="0" fillId="0" borderId="1" xfId="0" applyNumberFormat="1" applyFont="1" applyFill="1" applyBorder="1" applyAlignment="1"/>
    <xf numFmtId="181" fontId="0" fillId="0" borderId="0" xfId="0" applyNumberFormat="1" applyFont="1" applyFill="1" applyBorder="1" applyAlignment="1"/>
    <xf numFmtId="181" fontId="0" fillId="0" borderId="1" xfId="29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/>
    <xf numFmtId="0" fontId="23" fillId="0" borderId="1" xfId="0" applyFont="1" applyBorder="1"/>
    <xf numFmtId="0" fontId="24" fillId="0" borderId="1" xfId="0" applyNumberFormat="1" applyFont="1" applyFill="1" applyBorder="1" applyAlignment="1"/>
    <xf numFmtId="0" fontId="0" fillId="0" borderId="0" xfId="0" applyNumberFormat="1" applyFont="1" applyFill="1" applyBorder="1" applyAlignment="1">
      <alignment horizontal="left"/>
    </xf>
    <xf numFmtId="0" fontId="0" fillId="0" borderId="0" xfId="0" applyNumberFormat="1" applyFont="1" applyFill="1" applyBorder="1" applyAlignment="1">
      <alignment horizontal="center" vertical="center"/>
    </xf>
    <xf numFmtId="0" fontId="22" fillId="0" borderId="0" xfId="0" applyNumberFormat="1" applyFont="1" applyFill="1" applyBorder="1" applyAlignment="1">
      <alignment horizontal="right" vertical="center"/>
    </xf>
    <xf numFmtId="0" fontId="0" fillId="0" borderId="0" xfId="0" applyNumberFormat="1" applyFont="1" applyFill="1" applyBorder="1" applyAlignment="1">
      <alignment horizontal="right" vertical="center"/>
    </xf>
    <xf numFmtId="0" fontId="0" fillId="0" borderId="10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left" vertical="center"/>
    </xf>
    <xf numFmtId="179" fontId="7" fillId="0" borderId="1" xfId="0" applyNumberFormat="1" applyFont="1" applyFill="1" applyBorder="1" applyAlignment="1" applyProtection="1">
      <alignment horizontal="center" vertical="center"/>
    </xf>
    <xf numFmtId="179" fontId="0" fillId="0" borderId="1" xfId="0" applyNumberFormat="1" applyFill="1" applyBorder="1" applyAlignment="1">
      <alignment horizontal="center" vertical="center"/>
    </xf>
    <xf numFmtId="179" fontId="0" fillId="0" borderId="1" xfId="95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>
      <alignment horizontal="center"/>
    </xf>
    <xf numFmtId="3" fontId="0" fillId="0" borderId="1" xfId="0" applyNumberFormat="1" applyFont="1" applyFill="1" applyBorder="1" applyAlignment="1" applyProtection="1">
      <alignment horizontal="center" vertical="center"/>
    </xf>
    <xf numFmtId="3" fontId="0" fillId="0" borderId="1" xfId="95" applyNumberFormat="1" applyFont="1" applyFill="1" applyBorder="1" applyAlignment="1" applyProtection="1">
      <alignment horizontal="center" vertical="center"/>
    </xf>
    <xf numFmtId="0" fontId="0" fillId="0" borderId="1" xfId="95" applyNumberFormat="1" applyFont="1" applyFill="1" applyBorder="1" applyAlignment="1" applyProtection="1">
      <alignment horizontal="center" vertical="center"/>
    </xf>
    <xf numFmtId="3" fontId="0" fillId="0" borderId="11" xfId="0" applyNumberFormat="1" applyFont="1" applyFill="1" applyBorder="1" applyAlignment="1" applyProtection="1">
      <alignment horizontal="center" vertical="center"/>
    </xf>
    <xf numFmtId="1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3" fontId="7" fillId="0" borderId="1" xfId="0" applyNumberFormat="1" applyFont="1" applyFill="1" applyBorder="1" applyAlignment="1" applyProtection="1">
      <alignment horizontal="center" vertical="center"/>
    </xf>
    <xf numFmtId="3" fontId="0" fillId="0" borderId="0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179" fontId="0" fillId="0" borderId="1" xfId="0" applyNumberFormat="1" applyFont="1" applyFill="1" applyBorder="1" applyAlignment="1"/>
    <xf numFmtId="181" fontId="25" fillId="0" borderId="1" xfId="0" applyNumberFormat="1" applyFont="1" applyBorder="1" applyAlignment="1">
      <alignment horizontal="right"/>
    </xf>
    <xf numFmtId="0" fontId="6" fillId="0" borderId="0" xfId="0" applyNumberFormat="1" applyFont="1" applyFill="1" applyBorder="1" applyAlignment="1">
      <alignment horizontal="center"/>
    </xf>
    <xf numFmtId="0" fontId="24" fillId="0" borderId="0" xfId="0" applyNumberFormat="1" applyFont="1" applyFill="1" applyBorder="1" applyAlignment="1">
      <alignment horizontal="left" vertical="center" wrapText="1"/>
    </xf>
    <xf numFmtId="0" fontId="21" fillId="0" borderId="0" xfId="0" applyNumberFormat="1" applyFont="1" applyFill="1" applyBorder="1" applyAlignment="1">
      <alignment horizontal="center"/>
    </xf>
    <xf numFmtId="0" fontId="6" fillId="0" borderId="0" xfId="84" applyFont="1" applyAlignment="1">
      <alignment horizontal="center" vertical="center"/>
    </xf>
    <xf numFmtId="0" fontId="13" fillId="0" borderId="0" xfId="84" applyFont="1" applyBorder="1" applyAlignment="1">
      <alignment horizontal="center" vertical="center"/>
    </xf>
    <xf numFmtId="0" fontId="13" fillId="0" borderId="0" xfId="84" applyFont="1" applyAlignment="1">
      <alignment horizontal="center" vertical="center"/>
    </xf>
    <xf numFmtId="0" fontId="6" fillId="0" borderId="0" xfId="93" applyNumberFormat="1" applyFont="1" applyFill="1" applyBorder="1" applyAlignment="1">
      <alignment horizontal="center" vertical="center" wrapText="1"/>
    </xf>
    <xf numFmtId="0" fontId="15" fillId="0" borderId="0" xfId="93" applyNumberFormat="1" applyFont="1" applyFill="1" applyBorder="1" applyAlignment="1">
      <alignment horizontal="center" vertical="center" wrapText="1"/>
    </xf>
    <xf numFmtId="0" fontId="0" fillId="0" borderId="6" xfId="93" applyNumberFormat="1" applyFont="1" applyFill="1" applyBorder="1" applyAlignment="1">
      <alignment horizontal="right" vertical="center"/>
    </xf>
    <xf numFmtId="0" fontId="6" fillId="0" borderId="0" xfId="93" applyNumberFormat="1" applyFont="1" applyFill="1" applyBorder="1" applyAlignment="1">
      <alignment horizontal="center" vertical="center"/>
    </xf>
    <xf numFmtId="0" fontId="0" fillId="0" borderId="5" xfId="93" applyNumberFormat="1" applyFont="1" applyFill="1" applyBorder="1" applyAlignment="1">
      <alignment horizontal="left" vertical="center" wrapText="1"/>
    </xf>
    <xf numFmtId="0" fontId="2" fillId="0" borderId="0" xfId="61" applyFont="1" applyFill="1" applyBorder="1" applyAlignment="1">
      <alignment horizontal="center" vertical="center" wrapText="1"/>
    </xf>
    <xf numFmtId="0" fontId="0" fillId="0" borderId="1" xfId="61" applyFont="1" applyFill="1" applyBorder="1" applyAlignment="1">
      <alignment horizontal="center" vertical="center" wrapText="1"/>
    </xf>
    <xf numFmtId="0" fontId="0" fillId="0" borderId="0" xfId="61" applyFont="1" applyFill="1" applyBorder="1" applyAlignment="1">
      <alignment horizontal="left" vertical="center" wrapText="1"/>
    </xf>
    <xf numFmtId="0" fontId="0" fillId="0" borderId="0" xfId="61" applyFont="1" applyFill="1" applyBorder="1" applyAlignment="1">
      <alignment horizontal="center" vertical="center" wrapText="1"/>
    </xf>
    <xf numFmtId="179" fontId="3" fillId="2" borderId="1" xfId="61" applyNumberFormat="1" applyFont="1" applyFill="1" applyBorder="1" applyAlignment="1">
      <alignment horizontal="center" vertical="center" wrapText="1" shrinkToFit="1"/>
    </xf>
    <xf numFmtId="179" fontId="3" fillId="2" borderId="1" xfId="61" applyNumberFormat="1" applyFont="1" applyFill="1" applyBorder="1" applyAlignment="1">
      <alignment horizontal="center" vertical="center" shrinkToFit="1"/>
    </xf>
    <xf numFmtId="179" fontId="5" fillId="0" borderId="1" xfId="61" applyNumberFormat="1" applyFont="1" applyFill="1" applyBorder="1" applyAlignment="1">
      <alignment horizontal="center" vertical="center" wrapText="1"/>
    </xf>
    <xf numFmtId="179" fontId="0" fillId="0" borderId="1" xfId="61" applyNumberFormat="1" applyFont="1" applyFill="1" applyBorder="1" applyAlignment="1">
      <alignment horizontal="center" vertical="center" wrapText="1"/>
    </xf>
    <xf numFmtId="0" fontId="0" fillId="0" borderId="0" xfId="61" applyFont="1" applyFill="1" applyBorder="1" applyAlignment="1">
      <alignment horizontal="left" vertical="center" wrapText="1" indent="1"/>
    </xf>
    <xf numFmtId="0" fontId="4" fillId="0" borderId="0" xfId="61" applyFont="1" applyFill="1" applyBorder="1" applyAlignment="1">
      <alignment horizontal="center" vertical="center" wrapText="1"/>
    </xf>
  </cellXfs>
  <cellStyles count="157">
    <cellStyle name="_ET_STYLE_NoName_00_" xfId="11"/>
    <cellStyle name="20% - 强调文字颜色 1 2" xfId="1"/>
    <cellStyle name="20% - 强调文字颜色 1 2 2" xfId="26"/>
    <cellStyle name="20% - 强调文字颜色 2 2" xfId="28"/>
    <cellStyle name="20% - 强调文字颜色 2 2 2" xfId="7"/>
    <cellStyle name="20% - 强调文字颜色 3 2" xfId="25"/>
    <cellStyle name="20% - 强调文字颜色 3 2 2" xfId="5"/>
    <cellStyle name="20% - 强调文字颜色 4 2" xfId="30"/>
    <cellStyle name="20% - 强调文字颜色 4 2 2" xfId="22"/>
    <cellStyle name="20% - 强调文字颜色 5 2" xfId="31"/>
    <cellStyle name="20% - 强调文字颜色 5 2 2" xfId="32"/>
    <cellStyle name="20% - 强调文字颜色 6 2" xfId="33"/>
    <cellStyle name="20% - 强调文字颜色 6 2 2" xfId="34"/>
    <cellStyle name="40% - 强调文字颜色 1 2" xfId="18"/>
    <cellStyle name="40% - 强调文字颜色 1 2 2" xfId="6"/>
    <cellStyle name="40% - 强调文字颜色 2 2" xfId="35"/>
    <cellStyle name="40% - 强调文字颜色 2 2 2" xfId="37"/>
    <cellStyle name="40% - 强调文字颜色 3 2" xfId="39"/>
    <cellStyle name="40% - 强调文字颜色 3 2 2" xfId="40"/>
    <cellStyle name="40% - 强调文字颜色 4 2" xfId="16"/>
    <cellStyle name="40% - 强调文字颜色 4 2 2" xfId="42"/>
    <cellStyle name="40% - 强调文字颜色 5 2" xfId="43"/>
    <cellStyle name="40% - 强调文字颜色 5 2 2" xfId="44"/>
    <cellStyle name="40% - 强调文字颜色 6 2" xfId="46"/>
    <cellStyle name="40% - 强调文字颜色 6 2 2" xfId="47"/>
    <cellStyle name="60% - 强调文字颜色 1 2" xfId="48"/>
    <cellStyle name="60% - 强调文字颜色 1 2 2" xfId="49"/>
    <cellStyle name="60% - 强调文字颜色 2 2" xfId="52"/>
    <cellStyle name="60% - 强调文字颜色 2 2 2" xfId="15"/>
    <cellStyle name="60% - 强调文字颜色 3 2" xfId="53"/>
    <cellStyle name="60% - 强调文字颜色 3 2 2" xfId="54"/>
    <cellStyle name="60% - 强调文字颜色 4 2" xfId="55"/>
    <cellStyle name="60% - 强调文字颜色 4 2 2" xfId="56"/>
    <cellStyle name="60% - 强调文字颜色 5 2" xfId="57"/>
    <cellStyle name="60% - 强调文字颜色 5 2 2" xfId="58"/>
    <cellStyle name="60% - 强调文字颜色 6 2" xfId="59"/>
    <cellStyle name="60% - 强调文字颜色 6 2 2" xfId="60"/>
    <cellStyle name="ColLevel_1" xfId="62"/>
    <cellStyle name="RowLevel_1" xfId="64"/>
    <cellStyle name="百分比 2" xfId="65"/>
    <cellStyle name="百分比 2 2" xfId="66"/>
    <cellStyle name="标题 1 2" xfId="67"/>
    <cellStyle name="标题 1 2 2" xfId="68"/>
    <cellStyle name="标题 2 2" xfId="69"/>
    <cellStyle name="标题 2 2 2" xfId="70"/>
    <cellStyle name="标题 3 2" xfId="71"/>
    <cellStyle name="标题 3 2 2" xfId="72"/>
    <cellStyle name="标题 4 2" xfId="73"/>
    <cellStyle name="标题 4 2 2" xfId="10"/>
    <cellStyle name="标题 5" xfId="74"/>
    <cellStyle name="标题 5 2" xfId="75"/>
    <cellStyle name="标题 6" xfId="76"/>
    <cellStyle name="标题 6 2" xfId="77"/>
    <cellStyle name="差 2" xfId="78"/>
    <cellStyle name="差 2 2" xfId="79"/>
    <cellStyle name="差_保定市2015年预算表格（八张全表不含定州）" xfId="51"/>
    <cellStyle name="差_保定市2015年预算表格（八张全表不含定州） 2" xfId="14"/>
    <cellStyle name="差_部门基本支出预算统计表2016发海娟" xfId="80"/>
    <cellStyle name="差_部门基本支出预算统计表2016发海娟 2" xfId="81"/>
    <cellStyle name="常规" xfId="0" builtinId="0"/>
    <cellStyle name="常规 10" xfId="82"/>
    <cellStyle name="常规 10 2" xfId="83"/>
    <cellStyle name="常规 11" xfId="84"/>
    <cellStyle name="常规 12" xfId="85"/>
    <cellStyle name="常规 13" xfId="86"/>
    <cellStyle name="常规 14" xfId="87"/>
    <cellStyle name="常规 2" xfId="61"/>
    <cellStyle name="常规 2 2" xfId="88"/>
    <cellStyle name="常规 2 2 2" xfId="89"/>
    <cellStyle name="常规 2 2 2 2" xfId="90"/>
    <cellStyle name="常规 2 2 2 3" xfId="91"/>
    <cellStyle name="常规 2 2 2 4" xfId="19"/>
    <cellStyle name="常规 2 2 3" xfId="92"/>
    <cellStyle name="常规 2 2 4" xfId="2"/>
    <cellStyle name="常规 2 2 5" xfId="94"/>
    <cellStyle name="常规 2 3" xfId="95"/>
    <cellStyle name="常规 2 3 2" xfId="96"/>
    <cellStyle name="常规 2 3 3" xfId="97"/>
    <cellStyle name="常规 2 3 4" xfId="98"/>
    <cellStyle name="常规 2 3 5" xfId="99"/>
    <cellStyle name="常规 2 4" xfId="100"/>
    <cellStyle name="常规 2 4 2" xfId="101"/>
    <cellStyle name="常规 2 5" xfId="103"/>
    <cellStyle name="常规 2 5 2" xfId="105"/>
    <cellStyle name="常规 2 6" xfId="106"/>
    <cellStyle name="常规 2 7" xfId="107"/>
    <cellStyle name="常规 2_保定市2015年预算表格（八张全表不含定州）" xfId="36"/>
    <cellStyle name="常规 3" xfId="29"/>
    <cellStyle name="常规 3 2" xfId="21"/>
    <cellStyle name="常规 3 2 2" xfId="108"/>
    <cellStyle name="常规 3 2 2 2" xfId="109"/>
    <cellStyle name="常规 3 2 2 3" xfId="110"/>
    <cellStyle name="常规 3 2 3" xfId="111"/>
    <cellStyle name="常规 3 2 4" xfId="112"/>
    <cellStyle name="常规 3 3" xfId="113"/>
    <cellStyle name="常规 3 4" xfId="114"/>
    <cellStyle name="常规 3 5" xfId="117"/>
    <cellStyle name="常规 3_保定市2015年预算表格（八张全表不含定州）" xfId="17"/>
    <cellStyle name="常规 4" xfId="118"/>
    <cellStyle name="常规 4 2" xfId="119"/>
    <cellStyle name="常规 4 2 2" xfId="121"/>
    <cellStyle name="常规 4 3" xfId="122"/>
    <cellStyle name="常规 4 4" xfId="120"/>
    <cellStyle name="常规 4 5" xfId="124"/>
    <cellStyle name="常规 5" xfId="50"/>
    <cellStyle name="常规 5 2" xfId="13"/>
    <cellStyle name="常规 5 3" xfId="125"/>
    <cellStyle name="常规 5 4" xfId="126"/>
    <cellStyle name="常规 5 5" xfId="127"/>
    <cellStyle name="常规 6" xfId="8"/>
    <cellStyle name="常规 7" xfId="128"/>
    <cellStyle name="常规 8" xfId="129"/>
    <cellStyle name="常规 9" xfId="130"/>
    <cellStyle name="常规_2015年政府性基金调整情况表(企业科报）" xfId="12"/>
    <cellStyle name="常规_社保2015预算" xfId="93"/>
    <cellStyle name="常规_社保2015预算_预算调整汇总表（第二次调整方案一附表）" xfId="23"/>
    <cellStyle name="常规_社保2015预算_预算调整汇总表（第二次调整方案一附表） 2" xfId="116"/>
    <cellStyle name="好 2" xfId="131"/>
    <cellStyle name="好 2 2" xfId="132"/>
    <cellStyle name="好_保定市2015年预算表格（八张全表不含定州）" xfId="133"/>
    <cellStyle name="好_保定市2015年预算表格（八张全表不含定州） 2" xfId="3"/>
    <cellStyle name="好_部门基本支出预算统计表2016发海娟" xfId="134"/>
    <cellStyle name="好_部门基本支出预算统计表2016发海娟 2" xfId="135"/>
    <cellStyle name="汇总 2" xfId="136"/>
    <cellStyle name="汇总 2 2" xfId="137"/>
    <cellStyle name="计算 2" xfId="4"/>
    <cellStyle name="计算 2 2" xfId="38"/>
    <cellStyle name="检查单元格 2" xfId="41"/>
    <cellStyle name="检查单元格 2 2" xfId="138"/>
    <cellStyle name="解释性文本 2" xfId="139"/>
    <cellStyle name="解释性文本 2 2" xfId="9"/>
    <cellStyle name="警告文本 2" xfId="140"/>
    <cellStyle name="警告文本 2 2" xfId="141"/>
    <cellStyle name="链接单元格 2" xfId="142"/>
    <cellStyle name="链接单元格 2 2" xfId="143"/>
    <cellStyle name="强调文字颜色 1 2" xfId="63"/>
    <cellStyle name="强调文字颜色 1 2 2" xfId="144"/>
    <cellStyle name="强调文字颜色 2 2" xfId="145"/>
    <cellStyle name="强调文字颜色 2 2 2" xfId="146"/>
    <cellStyle name="强调文字颜色 3 2" xfId="147"/>
    <cellStyle name="强调文字颜色 3 2 2" xfId="148"/>
    <cellStyle name="强调文字颜色 4 2" xfId="102"/>
    <cellStyle name="强调文字颜色 4 2 2" xfId="104"/>
    <cellStyle name="强调文字颜色 5 2" xfId="115"/>
    <cellStyle name="强调文字颜色 5 2 2" xfId="149"/>
    <cellStyle name="强调文字颜色 6 2" xfId="123"/>
    <cellStyle name="强调文字颜色 6 2 2" xfId="150"/>
    <cellStyle name="适中 2" xfId="24"/>
    <cellStyle name="适中 2 2" xfId="45"/>
    <cellStyle name="输出 2" xfId="20"/>
    <cellStyle name="输出 2 2" xfId="27"/>
    <cellStyle name="输入 2" xfId="151"/>
    <cellStyle name="输入 2 2" xfId="152"/>
    <cellStyle name="注释 2" xfId="153"/>
    <cellStyle name="注释 2 2" xfId="154"/>
    <cellStyle name="注释 3" xfId="155"/>
    <cellStyle name="注释 3 2" xfId="1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  <a:extraClrSchemeLst/>
</a:theme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I33"/>
  <sheetViews>
    <sheetView showZeros="0" tabSelected="1" zoomScale="85" zoomScaleNormal="85" workbookViewId="0">
      <selection activeCell="G18" sqref="G18"/>
    </sheetView>
  </sheetViews>
  <sheetFormatPr defaultColWidth="8.75" defaultRowHeight="24" customHeight="1"/>
  <cols>
    <col min="1" max="1" width="35.25" style="178" customWidth="1"/>
    <col min="2" max="2" width="16.5" style="95" hidden="1" customWidth="1"/>
    <col min="3" max="3" width="18.5" style="95" hidden="1" customWidth="1"/>
    <col min="4" max="4" width="16.25" style="95" hidden="1" customWidth="1"/>
    <col min="5" max="5" width="13" style="95" hidden="1" customWidth="1"/>
    <col min="6" max="6" width="21.25" style="95" customWidth="1"/>
    <col min="7" max="7" width="17.375" style="179" customWidth="1"/>
    <col min="8" max="8" width="16.125" style="96" hidden="1" customWidth="1"/>
    <col min="9" max="9" width="14.375" style="96" hidden="1" customWidth="1"/>
    <col min="10" max="10" width="13.125" style="96" hidden="1" customWidth="1"/>
    <col min="11" max="217" width="9" style="96" customWidth="1"/>
    <col min="218" max="16384" width="8.75" style="136"/>
  </cols>
  <sheetData>
    <row r="1" spans="1:11" ht="24" customHeight="1">
      <c r="A1" s="97" t="s">
        <v>0</v>
      </c>
    </row>
    <row r="2" spans="1:11" ht="24" customHeight="1">
      <c r="A2" s="199" t="s">
        <v>1</v>
      </c>
      <c r="B2" s="199"/>
      <c r="C2" s="199"/>
      <c r="D2" s="199"/>
      <c r="E2" s="199"/>
      <c r="F2" s="199"/>
      <c r="G2" s="199"/>
    </row>
    <row r="3" spans="1:11" ht="24" customHeight="1">
      <c r="G3" s="180" t="s">
        <v>2</v>
      </c>
      <c r="H3" s="181" t="s">
        <v>2</v>
      </c>
    </row>
    <row r="4" spans="1:11" ht="37.5" customHeight="1">
      <c r="A4" s="126" t="s">
        <v>3</v>
      </c>
      <c r="B4" s="47" t="s">
        <v>4</v>
      </c>
      <c r="C4" s="47" t="s">
        <v>5</v>
      </c>
      <c r="D4" s="47" t="s">
        <v>6</v>
      </c>
      <c r="E4" s="47" t="s">
        <v>7</v>
      </c>
      <c r="F4" s="99" t="s">
        <v>8</v>
      </c>
      <c r="G4" s="99" t="s">
        <v>9</v>
      </c>
      <c r="H4" s="182" t="s">
        <v>8</v>
      </c>
      <c r="I4" s="196" t="s">
        <v>10</v>
      </c>
      <c r="J4" s="196" t="s">
        <v>11</v>
      </c>
    </row>
    <row r="5" spans="1:11" ht="24" customHeight="1">
      <c r="A5" s="183" t="s">
        <v>12</v>
      </c>
      <c r="B5" s="114">
        <f>SUM(B6:B18)</f>
        <v>294393.09999999998</v>
      </c>
      <c r="C5" s="114">
        <f>SUM(C6:C18)</f>
        <v>296285</v>
      </c>
      <c r="D5" s="184">
        <f>SUM(D6:D18)</f>
        <v>329000.25</v>
      </c>
      <c r="E5" s="184">
        <f>SUM(E6:E18)</f>
        <v>77280.2</v>
      </c>
      <c r="F5" s="184">
        <f>SUM(F6:F18)</f>
        <v>86554</v>
      </c>
      <c r="G5" s="59">
        <f>IF(E5=0,100,IF(E5&gt;0,(ROUND((F5/E5-1)*100,1)),))</f>
        <v>12</v>
      </c>
      <c r="H5" s="184">
        <f>SUM(H6:H18)</f>
        <v>86256.48</v>
      </c>
      <c r="I5" s="184">
        <f>SUM(I6:I18)</f>
        <v>72500</v>
      </c>
      <c r="J5" s="197">
        <f>D5-I5</f>
        <v>256500.25</v>
      </c>
      <c r="K5" s="135"/>
    </row>
    <row r="6" spans="1:11" ht="24" customHeight="1">
      <c r="A6" s="183" t="s">
        <v>13</v>
      </c>
      <c r="B6" s="185">
        <v>107971.85</v>
      </c>
      <c r="C6" s="186">
        <v>112643</v>
      </c>
      <c r="D6" s="185">
        <v>129710</v>
      </c>
      <c r="E6" s="186">
        <v>24507.4</v>
      </c>
      <c r="F6" s="187">
        <f>27448+333</f>
        <v>27781</v>
      </c>
      <c r="G6" s="59">
        <f t="shared" ref="G6:G26" si="0">IF(E6=0,100,IF(E6&gt;0,(ROUND((F6/E6-1)*100,1)),))</f>
        <v>13.4</v>
      </c>
      <c r="H6" s="96">
        <v>26345.97</v>
      </c>
      <c r="I6" s="167">
        <v>50000</v>
      </c>
      <c r="J6" s="197">
        <f t="shared" ref="J6:J27" si="1">D6-I6</f>
        <v>79710</v>
      </c>
      <c r="K6" s="135"/>
    </row>
    <row r="7" spans="1:11" ht="24" customHeight="1">
      <c r="A7" s="183" t="s">
        <v>14</v>
      </c>
      <c r="B7" s="185">
        <v>24000</v>
      </c>
      <c r="C7" s="186">
        <v>26307</v>
      </c>
      <c r="D7" s="185">
        <v>27000</v>
      </c>
      <c r="E7" s="186">
        <v>3614.6</v>
      </c>
      <c r="F7" s="187">
        <f>4048+100</f>
        <v>4148</v>
      </c>
      <c r="G7" s="59">
        <f t="shared" si="0"/>
        <v>14.8</v>
      </c>
      <c r="H7" s="96">
        <v>3785.01</v>
      </c>
      <c r="I7" s="198">
        <v>3000</v>
      </c>
      <c r="J7" s="197">
        <f t="shared" si="1"/>
        <v>24000</v>
      </c>
      <c r="K7" s="135"/>
    </row>
    <row r="8" spans="1:11" ht="24" customHeight="1">
      <c r="A8" s="183" t="s">
        <v>15</v>
      </c>
      <c r="B8" s="185">
        <v>3099.9</v>
      </c>
      <c r="C8" s="186">
        <v>4155</v>
      </c>
      <c r="D8" s="185">
        <v>3099.9</v>
      </c>
      <c r="E8" s="186">
        <v>911.8</v>
      </c>
      <c r="F8" s="187">
        <f>1021+100</f>
        <v>1121</v>
      </c>
      <c r="G8" s="59">
        <f t="shared" si="0"/>
        <v>22.9</v>
      </c>
      <c r="H8" s="96">
        <v>2368.56</v>
      </c>
      <c r="I8" s="167">
        <v>500</v>
      </c>
      <c r="J8" s="197">
        <f t="shared" si="1"/>
        <v>2599.9</v>
      </c>
      <c r="K8" s="135"/>
    </row>
    <row r="9" spans="1:11" ht="24" customHeight="1">
      <c r="A9" s="183" t="s">
        <v>16</v>
      </c>
      <c r="B9" s="185">
        <v>595</v>
      </c>
      <c r="C9" s="186">
        <v>657</v>
      </c>
      <c r="D9" s="185">
        <v>595</v>
      </c>
      <c r="E9" s="186">
        <v>4382.7</v>
      </c>
      <c r="F9" s="187">
        <f>4909+100</f>
        <v>5009</v>
      </c>
      <c r="G9" s="59">
        <f t="shared" si="0"/>
        <v>14.3</v>
      </c>
      <c r="H9" s="96">
        <v>219.39</v>
      </c>
      <c r="I9" s="167"/>
      <c r="J9" s="197">
        <f t="shared" si="1"/>
        <v>595</v>
      </c>
      <c r="K9" s="135"/>
    </row>
    <row r="10" spans="1:11" ht="24" customHeight="1">
      <c r="A10" s="183" t="s">
        <v>17</v>
      </c>
      <c r="B10" s="185">
        <v>63895</v>
      </c>
      <c r="C10" s="186">
        <v>71556</v>
      </c>
      <c r="D10" s="185">
        <v>73895</v>
      </c>
      <c r="E10" s="186">
        <v>3190.9</v>
      </c>
      <c r="F10" s="187">
        <f>3574+100</f>
        <v>3674</v>
      </c>
      <c r="G10" s="59">
        <f t="shared" si="0"/>
        <v>15.1</v>
      </c>
      <c r="H10" s="96">
        <v>4700.91</v>
      </c>
      <c r="I10" s="167">
        <v>19000</v>
      </c>
      <c r="J10" s="197">
        <f t="shared" si="1"/>
        <v>54895</v>
      </c>
      <c r="K10" s="135"/>
    </row>
    <row r="11" spans="1:11" ht="24" customHeight="1">
      <c r="A11" s="183" t="s">
        <v>18</v>
      </c>
      <c r="B11" s="185">
        <v>12600</v>
      </c>
      <c r="C11" s="186">
        <v>12143</v>
      </c>
      <c r="D11" s="185">
        <v>12600</v>
      </c>
      <c r="E11" s="186">
        <v>206</v>
      </c>
      <c r="F11" s="187">
        <v>231</v>
      </c>
      <c r="G11" s="59">
        <f t="shared" si="0"/>
        <v>12.1</v>
      </c>
      <c r="H11" s="96">
        <v>4447.4399999999996</v>
      </c>
      <c r="I11" s="167"/>
      <c r="J11" s="197">
        <f t="shared" si="1"/>
        <v>12600</v>
      </c>
      <c r="K11" s="135"/>
    </row>
    <row r="12" spans="1:11" ht="24" customHeight="1">
      <c r="A12" s="183" t="s">
        <v>19</v>
      </c>
      <c r="B12" s="185">
        <v>4080</v>
      </c>
      <c r="C12" s="186">
        <v>3820</v>
      </c>
      <c r="D12" s="185">
        <v>4080</v>
      </c>
      <c r="E12" s="186">
        <v>2360</v>
      </c>
      <c r="F12" s="187">
        <f>2643+100</f>
        <v>2743</v>
      </c>
      <c r="G12" s="59">
        <f t="shared" si="0"/>
        <v>16.2</v>
      </c>
      <c r="H12" s="96">
        <v>2558.13</v>
      </c>
      <c r="I12" s="167"/>
      <c r="J12" s="197">
        <f t="shared" si="1"/>
        <v>4080</v>
      </c>
      <c r="K12" s="135"/>
    </row>
    <row r="13" spans="1:11" ht="24" customHeight="1">
      <c r="A13" s="183" t="s">
        <v>20</v>
      </c>
      <c r="B13" s="185">
        <v>20140</v>
      </c>
      <c r="C13" s="186">
        <v>20324</v>
      </c>
      <c r="D13" s="185">
        <v>20140</v>
      </c>
      <c r="E13" s="186">
        <v>8027.4</v>
      </c>
      <c r="F13" s="187">
        <f>8991-111</f>
        <v>8880</v>
      </c>
      <c r="G13" s="59">
        <f t="shared" si="0"/>
        <v>10.6</v>
      </c>
      <c r="H13" s="96">
        <v>9091.9050000000007</v>
      </c>
      <c r="I13" s="167"/>
      <c r="J13" s="197">
        <f t="shared" si="1"/>
        <v>20140</v>
      </c>
      <c r="K13" s="135"/>
    </row>
    <row r="14" spans="1:11" ht="24" customHeight="1">
      <c r="A14" s="183" t="s">
        <v>21</v>
      </c>
      <c r="B14" s="185">
        <v>12561</v>
      </c>
      <c r="C14" s="186">
        <v>4768</v>
      </c>
      <c r="D14" s="185">
        <v>12430</v>
      </c>
      <c r="E14" s="186">
        <v>5753</v>
      </c>
      <c r="F14" s="187">
        <f>6443-111</f>
        <v>6332</v>
      </c>
      <c r="G14" s="59">
        <f t="shared" si="0"/>
        <v>10.1</v>
      </c>
      <c r="H14" s="96">
        <v>6126.9449999999997</v>
      </c>
      <c r="I14" s="167"/>
      <c r="J14" s="197">
        <f t="shared" si="1"/>
        <v>12430</v>
      </c>
      <c r="K14" s="135"/>
    </row>
    <row r="15" spans="1:11" ht="24" customHeight="1">
      <c r="A15" s="183" t="s">
        <v>22</v>
      </c>
      <c r="B15" s="185">
        <v>5860</v>
      </c>
      <c r="C15" s="186">
        <v>5643</v>
      </c>
      <c r="D15" s="185">
        <v>5860</v>
      </c>
      <c r="E15" s="186">
        <v>5895.4</v>
      </c>
      <c r="F15" s="187">
        <f>6603-111</f>
        <v>6492</v>
      </c>
      <c r="G15" s="59">
        <f t="shared" si="0"/>
        <v>10.1</v>
      </c>
      <c r="H15" s="96">
        <v>6279.24</v>
      </c>
      <c r="I15" s="167"/>
      <c r="J15" s="197">
        <f t="shared" si="1"/>
        <v>5860</v>
      </c>
      <c r="K15" s="135"/>
    </row>
    <row r="16" spans="1:11" ht="24" customHeight="1">
      <c r="A16" s="183" t="s">
        <v>23</v>
      </c>
      <c r="B16" s="185">
        <v>26800</v>
      </c>
      <c r="C16" s="186">
        <v>20402</v>
      </c>
      <c r="D16" s="185">
        <v>26800</v>
      </c>
      <c r="E16" s="186">
        <v>3554</v>
      </c>
      <c r="F16" s="187">
        <f>3980+200</f>
        <v>4180</v>
      </c>
      <c r="G16" s="59">
        <f t="shared" si="0"/>
        <v>17.600000000000001</v>
      </c>
      <c r="H16" s="96">
        <v>3785.01</v>
      </c>
      <c r="I16" s="167"/>
      <c r="J16" s="197">
        <f t="shared" si="1"/>
        <v>26800</v>
      </c>
      <c r="K16" s="135"/>
    </row>
    <row r="17" spans="1:11" ht="24" customHeight="1">
      <c r="A17" s="183" t="s">
        <v>24</v>
      </c>
      <c r="B17" s="185">
        <v>12390</v>
      </c>
      <c r="C17" s="186">
        <v>13343</v>
      </c>
      <c r="D17" s="185">
        <v>12390</v>
      </c>
      <c r="E17" s="186">
        <v>14716.6</v>
      </c>
      <c r="F17" s="187">
        <f>16483-700</f>
        <v>15783</v>
      </c>
      <c r="G17" s="59">
        <f t="shared" si="0"/>
        <v>7.2</v>
      </c>
      <c r="H17" s="96">
        <v>16367.985000000001</v>
      </c>
      <c r="I17" s="167"/>
      <c r="J17" s="197">
        <f t="shared" si="1"/>
        <v>12390</v>
      </c>
      <c r="K17" s="135"/>
    </row>
    <row r="18" spans="1:11" ht="24" customHeight="1">
      <c r="A18" s="183" t="s">
        <v>25</v>
      </c>
      <c r="B18" s="185">
        <v>400.35</v>
      </c>
      <c r="C18" s="186">
        <v>524</v>
      </c>
      <c r="D18" s="185">
        <v>400.35</v>
      </c>
      <c r="E18" s="186">
        <v>160.4</v>
      </c>
      <c r="F18" s="187">
        <v>180</v>
      </c>
      <c r="G18" s="59">
        <f t="shared" si="0"/>
        <v>12.2</v>
      </c>
      <c r="H18" s="96">
        <v>179.98500000000001</v>
      </c>
      <c r="I18" s="167"/>
      <c r="J18" s="197">
        <f t="shared" si="1"/>
        <v>400.35</v>
      </c>
      <c r="K18" s="135"/>
    </row>
    <row r="19" spans="1:11" ht="24" customHeight="1">
      <c r="A19" s="183" t="s">
        <v>26</v>
      </c>
      <c r="B19" s="114">
        <f>SUM(B20:B26)</f>
        <v>137606.57142857101</v>
      </c>
      <c r="C19" s="114">
        <f>SUM(C20:C26)</f>
        <v>172802</v>
      </c>
      <c r="D19" s="114">
        <f>SUM(D20:D26)</f>
        <v>146600</v>
      </c>
      <c r="E19" s="114">
        <f>SUM(E20:E26)</f>
        <v>116311.1</v>
      </c>
      <c r="F19" s="114">
        <f>SUM(F20:F26)</f>
        <v>119621</v>
      </c>
      <c r="G19" s="59">
        <f t="shared" ref="G19:G27" si="2">IF(E19=0,100,IF(E19&gt;0,(ROUND((F19/E19-1)*100,1)),))</f>
        <v>2.8</v>
      </c>
      <c r="I19" s="167">
        <v>7500</v>
      </c>
      <c r="J19" s="197">
        <f t="shared" si="1"/>
        <v>139100</v>
      </c>
      <c r="K19" s="135"/>
    </row>
    <row r="20" spans="1:11" ht="24" customHeight="1">
      <c r="A20" s="183" t="s">
        <v>27</v>
      </c>
      <c r="B20" s="188">
        <v>67741.571428571406</v>
      </c>
      <c r="C20" s="189">
        <v>31934</v>
      </c>
      <c r="D20" s="188">
        <v>57743</v>
      </c>
      <c r="E20" s="190">
        <v>23676.3</v>
      </c>
      <c r="F20" s="188">
        <v>23675</v>
      </c>
      <c r="G20" s="59">
        <f t="shared" si="0"/>
        <v>0</v>
      </c>
      <c r="I20" s="167">
        <v>7500</v>
      </c>
      <c r="J20" s="197">
        <f t="shared" si="1"/>
        <v>50243</v>
      </c>
      <c r="K20" s="135"/>
    </row>
    <row r="21" spans="1:11" ht="24" customHeight="1">
      <c r="A21" s="183" t="s">
        <v>28</v>
      </c>
      <c r="B21" s="188">
        <v>11816</v>
      </c>
      <c r="C21" s="189">
        <v>42414</v>
      </c>
      <c r="D21" s="188">
        <v>13200</v>
      </c>
      <c r="E21" s="190">
        <v>30050</v>
      </c>
      <c r="F21" s="188">
        <v>33362</v>
      </c>
      <c r="G21" s="59">
        <f t="shared" si="0"/>
        <v>11</v>
      </c>
      <c r="I21" s="167"/>
      <c r="J21" s="197">
        <f t="shared" si="1"/>
        <v>13200</v>
      </c>
      <c r="K21" s="135"/>
    </row>
    <row r="22" spans="1:11" ht="24" customHeight="1">
      <c r="A22" s="183" t="s">
        <v>29</v>
      </c>
      <c r="B22" s="188">
        <v>3139</v>
      </c>
      <c r="C22" s="189">
        <v>4270</v>
      </c>
      <c r="D22" s="188">
        <v>4500</v>
      </c>
      <c r="E22" s="190">
        <v>3621</v>
      </c>
      <c r="F22" s="188">
        <v>3621</v>
      </c>
      <c r="G22" s="59">
        <f t="shared" si="0"/>
        <v>0</v>
      </c>
      <c r="I22" s="167"/>
      <c r="J22" s="197">
        <f t="shared" si="1"/>
        <v>4500</v>
      </c>
      <c r="K22" s="135"/>
    </row>
    <row r="23" spans="1:11" ht="24" customHeight="1">
      <c r="A23" s="183" t="s">
        <v>30</v>
      </c>
      <c r="B23" s="188">
        <v>52397</v>
      </c>
      <c r="C23" s="189">
        <v>91235</v>
      </c>
      <c r="D23" s="188">
        <v>67657</v>
      </c>
      <c r="E23" s="190">
        <v>55909</v>
      </c>
      <c r="F23" s="188">
        <v>55909</v>
      </c>
      <c r="G23" s="59">
        <f t="shared" si="0"/>
        <v>0</v>
      </c>
      <c r="H23" s="191">
        <v>32795</v>
      </c>
      <c r="I23" s="167"/>
      <c r="J23" s="197">
        <f t="shared" si="1"/>
        <v>67657</v>
      </c>
      <c r="K23" s="135"/>
    </row>
    <row r="24" spans="1:11" ht="24" hidden="1" customHeight="1">
      <c r="A24" s="183" t="s">
        <v>31</v>
      </c>
      <c r="B24" s="188"/>
      <c r="C24" s="189"/>
      <c r="D24" s="188"/>
      <c r="E24" s="188"/>
      <c r="F24" s="188"/>
      <c r="G24" s="59">
        <f t="shared" si="0"/>
        <v>100</v>
      </c>
      <c r="I24" s="167"/>
      <c r="J24" s="197">
        <f t="shared" si="1"/>
        <v>0</v>
      </c>
      <c r="K24" s="135"/>
    </row>
    <row r="25" spans="1:11" ht="24" customHeight="1">
      <c r="A25" s="162" t="s">
        <v>32</v>
      </c>
      <c r="B25" s="188">
        <v>513</v>
      </c>
      <c r="C25" s="189">
        <v>58</v>
      </c>
      <c r="D25" s="188">
        <v>500</v>
      </c>
      <c r="E25" s="192">
        <v>524</v>
      </c>
      <c r="F25" s="192">
        <v>524</v>
      </c>
      <c r="G25" s="59">
        <f t="shared" si="0"/>
        <v>0</v>
      </c>
      <c r="I25" s="167"/>
      <c r="J25" s="197">
        <f t="shared" si="1"/>
        <v>500</v>
      </c>
      <c r="K25" s="135"/>
    </row>
    <row r="26" spans="1:11" ht="24" customHeight="1">
      <c r="A26" s="162" t="s">
        <v>33</v>
      </c>
      <c r="B26" s="188">
        <v>2000</v>
      </c>
      <c r="C26" s="189">
        <v>2891</v>
      </c>
      <c r="D26" s="188">
        <v>3000</v>
      </c>
      <c r="E26" s="192">
        <v>2530.8000000000002</v>
      </c>
      <c r="F26" s="193">
        <v>2530</v>
      </c>
      <c r="G26" s="59">
        <f t="shared" si="0"/>
        <v>0</v>
      </c>
      <c r="I26" s="167"/>
      <c r="J26" s="197">
        <f t="shared" si="1"/>
        <v>3000</v>
      </c>
      <c r="K26" s="135"/>
    </row>
    <row r="27" spans="1:11" ht="24" customHeight="1">
      <c r="A27" s="126" t="s">
        <v>34</v>
      </c>
      <c r="B27" s="114">
        <f>B5+B19</f>
        <v>431999.67142857099</v>
      </c>
      <c r="C27" s="114">
        <f>C5+C19</f>
        <v>469087</v>
      </c>
      <c r="D27" s="194">
        <v>475600</v>
      </c>
      <c r="E27" s="114">
        <f>E5+E19</f>
        <v>193591.3</v>
      </c>
      <c r="F27" s="114">
        <f>F5+F19</f>
        <v>206175</v>
      </c>
      <c r="G27" s="59">
        <f t="shared" si="2"/>
        <v>6.5</v>
      </c>
      <c r="H27" s="191">
        <v>475600</v>
      </c>
      <c r="I27" s="167"/>
      <c r="J27" s="197">
        <f t="shared" si="1"/>
        <v>475600</v>
      </c>
      <c r="K27" s="135"/>
    </row>
    <row r="28" spans="1:11" ht="24" customHeight="1">
      <c r="A28" s="200"/>
      <c r="B28" s="200"/>
      <c r="C28" s="200"/>
      <c r="D28" s="200"/>
      <c r="E28" s="200"/>
      <c r="F28" s="200"/>
      <c r="G28" s="200"/>
    </row>
    <row r="29" spans="1:11" ht="24" customHeight="1">
      <c r="G29" s="195"/>
    </row>
    <row r="31" spans="1:11" ht="24" customHeight="1">
      <c r="G31" s="95"/>
    </row>
    <row r="33" spans="7:7" ht="24" customHeight="1">
      <c r="G33" s="95"/>
    </row>
  </sheetData>
  <mergeCells count="2">
    <mergeCell ref="A2:G2"/>
    <mergeCell ref="A28:G28"/>
  </mergeCells>
  <phoneticPr fontId="44" type="noConversion"/>
  <printOptions horizontalCentered="1"/>
  <pageMargins left="0.55000000000000004" right="0.55000000000000004" top="0.59027777777777801" bottom="0.59027777777777801" header="0.51111111111111096" footer="0.51111111111111096"/>
  <pageSetup paperSize="9" orientation="portrait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19"/>
  <sheetViews>
    <sheetView workbookViewId="0">
      <selection activeCell="A17" sqref="A17:XFD17"/>
    </sheetView>
  </sheetViews>
  <sheetFormatPr defaultColWidth="9" defaultRowHeight="13.5"/>
  <cols>
    <col min="1" max="1" width="39.625" style="71" customWidth="1"/>
    <col min="2" max="2" width="52.25" style="71" customWidth="1"/>
    <col min="3" max="256" width="9" style="71"/>
    <col min="257" max="257" width="39.625" style="71" customWidth="1"/>
    <col min="258" max="258" width="52.25" style="71" customWidth="1"/>
    <col min="259" max="512" width="9" style="71"/>
    <col min="513" max="513" width="39.625" style="71" customWidth="1"/>
    <col min="514" max="514" width="52.25" style="71" customWidth="1"/>
    <col min="515" max="768" width="9" style="71"/>
    <col min="769" max="769" width="39.625" style="71" customWidth="1"/>
    <col min="770" max="770" width="52.25" style="71" customWidth="1"/>
    <col min="771" max="1024" width="9" style="71"/>
    <col min="1025" max="1025" width="39.625" style="71" customWidth="1"/>
    <col min="1026" max="1026" width="52.25" style="71" customWidth="1"/>
    <col min="1027" max="1280" width="9" style="71"/>
    <col min="1281" max="1281" width="39.625" style="71" customWidth="1"/>
    <col min="1282" max="1282" width="52.25" style="71" customWidth="1"/>
    <col min="1283" max="1536" width="9" style="71"/>
    <col min="1537" max="1537" width="39.625" style="71" customWidth="1"/>
    <col min="1538" max="1538" width="52.25" style="71" customWidth="1"/>
    <col min="1539" max="1792" width="9" style="71"/>
    <col min="1793" max="1793" width="39.625" style="71" customWidth="1"/>
    <col min="1794" max="1794" width="52.25" style="71" customWidth="1"/>
    <col min="1795" max="2048" width="9" style="71"/>
    <col min="2049" max="2049" width="39.625" style="71" customWidth="1"/>
    <col min="2050" max="2050" width="52.25" style="71" customWidth="1"/>
    <col min="2051" max="2304" width="9" style="71"/>
    <col min="2305" max="2305" width="39.625" style="71" customWidth="1"/>
    <col min="2306" max="2306" width="52.25" style="71" customWidth="1"/>
    <col min="2307" max="2560" width="9" style="71"/>
    <col min="2561" max="2561" width="39.625" style="71" customWidth="1"/>
    <col min="2562" max="2562" width="52.25" style="71" customWidth="1"/>
    <col min="2563" max="2816" width="9" style="71"/>
    <col min="2817" max="2817" width="39.625" style="71" customWidth="1"/>
    <col min="2818" max="2818" width="52.25" style="71" customWidth="1"/>
    <col min="2819" max="3072" width="9" style="71"/>
    <col min="3073" max="3073" width="39.625" style="71" customWidth="1"/>
    <col min="3074" max="3074" width="52.25" style="71" customWidth="1"/>
    <col min="3075" max="3328" width="9" style="71"/>
    <col min="3329" max="3329" width="39.625" style="71" customWidth="1"/>
    <col min="3330" max="3330" width="52.25" style="71" customWidth="1"/>
    <col min="3331" max="3584" width="9" style="71"/>
    <col min="3585" max="3585" width="39.625" style="71" customWidth="1"/>
    <col min="3586" max="3586" width="52.25" style="71" customWidth="1"/>
    <col min="3587" max="3840" width="9" style="71"/>
    <col min="3841" max="3841" width="39.625" style="71" customWidth="1"/>
    <col min="3842" max="3842" width="52.25" style="71" customWidth="1"/>
    <col min="3843" max="4096" width="9" style="71"/>
    <col min="4097" max="4097" width="39.625" style="71" customWidth="1"/>
    <col min="4098" max="4098" width="52.25" style="71" customWidth="1"/>
    <col min="4099" max="4352" width="9" style="71"/>
    <col min="4353" max="4353" width="39.625" style="71" customWidth="1"/>
    <col min="4354" max="4354" width="52.25" style="71" customWidth="1"/>
    <col min="4355" max="4608" width="9" style="71"/>
    <col min="4609" max="4609" width="39.625" style="71" customWidth="1"/>
    <col min="4610" max="4610" width="52.25" style="71" customWidth="1"/>
    <col min="4611" max="4864" width="9" style="71"/>
    <col min="4865" max="4865" width="39.625" style="71" customWidth="1"/>
    <col min="4866" max="4866" width="52.25" style="71" customWidth="1"/>
    <col min="4867" max="5120" width="9" style="71"/>
    <col min="5121" max="5121" width="39.625" style="71" customWidth="1"/>
    <col min="5122" max="5122" width="52.25" style="71" customWidth="1"/>
    <col min="5123" max="5376" width="9" style="71"/>
    <col min="5377" max="5377" width="39.625" style="71" customWidth="1"/>
    <col min="5378" max="5378" width="52.25" style="71" customWidth="1"/>
    <col min="5379" max="5632" width="9" style="71"/>
    <col min="5633" max="5633" width="39.625" style="71" customWidth="1"/>
    <col min="5634" max="5634" width="52.25" style="71" customWidth="1"/>
    <col min="5635" max="5888" width="9" style="71"/>
    <col min="5889" max="5889" width="39.625" style="71" customWidth="1"/>
    <col min="5890" max="5890" width="52.25" style="71" customWidth="1"/>
    <col min="5891" max="6144" width="9" style="71"/>
    <col min="6145" max="6145" width="39.625" style="71" customWidth="1"/>
    <col min="6146" max="6146" width="52.25" style="71" customWidth="1"/>
    <col min="6147" max="6400" width="9" style="71"/>
    <col min="6401" max="6401" width="39.625" style="71" customWidth="1"/>
    <col min="6402" max="6402" width="52.25" style="71" customWidth="1"/>
    <col min="6403" max="6656" width="9" style="71"/>
    <col min="6657" max="6657" width="39.625" style="71" customWidth="1"/>
    <col min="6658" max="6658" width="52.25" style="71" customWidth="1"/>
    <col min="6659" max="6912" width="9" style="71"/>
    <col min="6913" max="6913" width="39.625" style="71" customWidth="1"/>
    <col min="6914" max="6914" width="52.25" style="71" customWidth="1"/>
    <col min="6915" max="7168" width="9" style="71"/>
    <col min="7169" max="7169" width="39.625" style="71" customWidth="1"/>
    <col min="7170" max="7170" width="52.25" style="71" customWidth="1"/>
    <col min="7171" max="7424" width="9" style="71"/>
    <col min="7425" max="7425" width="39.625" style="71" customWidth="1"/>
    <col min="7426" max="7426" width="52.25" style="71" customWidth="1"/>
    <col min="7427" max="7680" width="9" style="71"/>
    <col min="7681" max="7681" width="39.625" style="71" customWidth="1"/>
    <col min="7682" max="7682" width="52.25" style="71" customWidth="1"/>
    <col min="7683" max="7936" width="9" style="71"/>
    <col min="7937" max="7937" width="39.625" style="71" customWidth="1"/>
    <col min="7938" max="7938" width="52.25" style="71" customWidth="1"/>
    <col min="7939" max="8192" width="9" style="71"/>
    <col min="8193" max="8193" width="39.625" style="71" customWidth="1"/>
    <col min="8194" max="8194" width="52.25" style="71" customWidth="1"/>
    <col min="8195" max="8448" width="9" style="71"/>
    <col min="8449" max="8449" width="39.625" style="71" customWidth="1"/>
    <col min="8450" max="8450" width="52.25" style="71" customWidth="1"/>
    <col min="8451" max="8704" width="9" style="71"/>
    <col min="8705" max="8705" width="39.625" style="71" customWidth="1"/>
    <col min="8706" max="8706" width="52.25" style="71" customWidth="1"/>
    <col min="8707" max="8960" width="9" style="71"/>
    <col min="8961" max="8961" width="39.625" style="71" customWidth="1"/>
    <col min="8962" max="8962" width="52.25" style="71" customWidth="1"/>
    <col min="8963" max="9216" width="9" style="71"/>
    <col min="9217" max="9217" width="39.625" style="71" customWidth="1"/>
    <col min="9218" max="9218" width="52.25" style="71" customWidth="1"/>
    <col min="9219" max="9472" width="9" style="71"/>
    <col min="9473" max="9473" width="39.625" style="71" customWidth="1"/>
    <col min="9474" max="9474" width="52.25" style="71" customWidth="1"/>
    <col min="9475" max="9728" width="9" style="71"/>
    <col min="9729" max="9729" width="39.625" style="71" customWidth="1"/>
    <col min="9730" max="9730" width="52.25" style="71" customWidth="1"/>
    <col min="9731" max="9984" width="9" style="71"/>
    <col min="9985" max="9985" width="39.625" style="71" customWidth="1"/>
    <col min="9986" max="9986" width="52.25" style="71" customWidth="1"/>
    <col min="9987" max="10240" width="9" style="71"/>
    <col min="10241" max="10241" width="39.625" style="71" customWidth="1"/>
    <col min="10242" max="10242" width="52.25" style="71" customWidth="1"/>
    <col min="10243" max="10496" width="9" style="71"/>
    <col min="10497" max="10497" width="39.625" style="71" customWidth="1"/>
    <col min="10498" max="10498" width="52.25" style="71" customWidth="1"/>
    <col min="10499" max="10752" width="9" style="71"/>
    <col min="10753" max="10753" width="39.625" style="71" customWidth="1"/>
    <col min="10754" max="10754" width="52.25" style="71" customWidth="1"/>
    <col min="10755" max="11008" width="9" style="71"/>
    <col min="11009" max="11009" width="39.625" style="71" customWidth="1"/>
    <col min="11010" max="11010" width="52.25" style="71" customWidth="1"/>
    <col min="11011" max="11264" width="9" style="71"/>
    <col min="11265" max="11265" width="39.625" style="71" customWidth="1"/>
    <col min="11266" max="11266" width="52.25" style="71" customWidth="1"/>
    <col min="11267" max="11520" width="9" style="71"/>
    <col min="11521" max="11521" width="39.625" style="71" customWidth="1"/>
    <col min="11522" max="11522" width="52.25" style="71" customWidth="1"/>
    <col min="11523" max="11776" width="9" style="71"/>
    <col min="11777" max="11777" width="39.625" style="71" customWidth="1"/>
    <col min="11778" max="11778" width="52.25" style="71" customWidth="1"/>
    <col min="11779" max="12032" width="9" style="71"/>
    <col min="12033" max="12033" width="39.625" style="71" customWidth="1"/>
    <col min="12034" max="12034" width="52.25" style="71" customWidth="1"/>
    <col min="12035" max="12288" width="9" style="71"/>
    <col min="12289" max="12289" width="39.625" style="71" customWidth="1"/>
    <col min="12290" max="12290" width="52.25" style="71" customWidth="1"/>
    <col min="12291" max="12544" width="9" style="71"/>
    <col min="12545" max="12545" width="39.625" style="71" customWidth="1"/>
    <col min="12546" max="12546" width="52.25" style="71" customWidth="1"/>
    <col min="12547" max="12800" width="9" style="71"/>
    <col min="12801" max="12801" width="39.625" style="71" customWidth="1"/>
    <col min="12802" max="12802" width="52.25" style="71" customWidth="1"/>
    <col min="12803" max="13056" width="9" style="71"/>
    <col min="13057" max="13057" width="39.625" style="71" customWidth="1"/>
    <col min="13058" max="13058" width="52.25" style="71" customWidth="1"/>
    <col min="13059" max="13312" width="9" style="71"/>
    <col min="13313" max="13313" width="39.625" style="71" customWidth="1"/>
    <col min="13314" max="13314" width="52.25" style="71" customWidth="1"/>
    <col min="13315" max="13568" width="9" style="71"/>
    <col min="13569" max="13569" width="39.625" style="71" customWidth="1"/>
    <col min="13570" max="13570" width="52.25" style="71" customWidth="1"/>
    <col min="13571" max="13824" width="9" style="71"/>
    <col min="13825" max="13825" width="39.625" style="71" customWidth="1"/>
    <col min="13826" max="13826" width="52.25" style="71" customWidth="1"/>
    <col min="13827" max="14080" width="9" style="71"/>
    <col min="14081" max="14081" width="39.625" style="71" customWidth="1"/>
    <col min="14082" max="14082" width="52.25" style="71" customWidth="1"/>
    <col min="14083" max="14336" width="9" style="71"/>
    <col min="14337" max="14337" width="39.625" style="71" customWidth="1"/>
    <col min="14338" max="14338" width="52.25" style="71" customWidth="1"/>
    <col min="14339" max="14592" width="9" style="71"/>
    <col min="14593" max="14593" width="39.625" style="71" customWidth="1"/>
    <col min="14594" max="14594" width="52.25" style="71" customWidth="1"/>
    <col min="14595" max="14848" width="9" style="71"/>
    <col min="14849" max="14849" width="39.625" style="71" customWidth="1"/>
    <col min="14850" max="14850" width="52.25" style="71" customWidth="1"/>
    <col min="14851" max="15104" width="9" style="71"/>
    <col min="15105" max="15105" width="39.625" style="71" customWidth="1"/>
    <col min="15106" max="15106" width="52.25" style="71" customWidth="1"/>
    <col min="15107" max="15360" width="9" style="71"/>
    <col min="15361" max="15361" width="39.625" style="71" customWidth="1"/>
    <col min="15362" max="15362" width="52.25" style="71" customWidth="1"/>
    <col min="15363" max="15616" width="9" style="71"/>
    <col min="15617" max="15617" width="39.625" style="71" customWidth="1"/>
    <col min="15618" max="15618" width="52.25" style="71" customWidth="1"/>
    <col min="15619" max="15872" width="9" style="71"/>
    <col min="15873" max="15873" width="39.625" style="71" customWidth="1"/>
    <col min="15874" max="15874" width="52.25" style="71" customWidth="1"/>
    <col min="15875" max="16128" width="9" style="71"/>
    <col min="16129" max="16129" width="39.625" style="71" customWidth="1"/>
    <col min="16130" max="16130" width="52.25" style="71" customWidth="1"/>
    <col min="16131" max="16384" width="9" style="71"/>
  </cols>
  <sheetData>
    <row r="1" spans="1:2" s="70" customFormat="1" ht="21.95" customHeight="1">
      <c r="A1" s="70" t="s">
        <v>193</v>
      </c>
    </row>
    <row r="2" spans="1:2" s="70" customFormat="1" ht="36" customHeight="1">
      <c r="A2" s="204" t="s">
        <v>194</v>
      </c>
      <c r="B2" s="204"/>
    </row>
    <row r="3" spans="1:2" s="70" customFormat="1" ht="21.95" customHeight="1">
      <c r="A3" s="72"/>
      <c r="B3" s="73" t="s">
        <v>2</v>
      </c>
    </row>
    <row r="4" spans="1:2" s="70" customFormat="1" ht="21.95" customHeight="1">
      <c r="A4" s="74" t="s">
        <v>133</v>
      </c>
      <c r="B4" s="74" t="s">
        <v>152</v>
      </c>
    </row>
    <row r="5" spans="1:2" s="70" customFormat="1" ht="21.95" customHeight="1">
      <c r="A5" s="74" t="s">
        <v>136</v>
      </c>
      <c r="B5" s="74"/>
    </row>
    <row r="6" spans="1:2" s="70" customFormat="1" ht="21.95" customHeight="1">
      <c r="A6" s="74" t="s">
        <v>137</v>
      </c>
      <c r="B6" s="74"/>
    </row>
    <row r="7" spans="1:2" s="70" customFormat="1" ht="21.95" customHeight="1">
      <c r="A7" s="74" t="s">
        <v>138</v>
      </c>
      <c r="B7" s="74"/>
    </row>
    <row r="8" spans="1:2" s="70" customFormat="1" ht="21.95" customHeight="1">
      <c r="A8" s="74" t="s">
        <v>139</v>
      </c>
      <c r="B8" s="74"/>
    </row>
    <row r="9" spans="1:2" s="70" customFormat="1" ht="21.95" customHeight="1">
      <c r="A9" s="74" t="s">
        <v>140</v>
      </c>
      <c r="B9" s="74"/>
    </row>
    <row r="10" spans="1:2" s="70" customFormat="1" ht="21.95" customHeight="1">
      <c r="A10" s="74" t="s">
        <v>141</v>
      </c>
      <c r="B10" s="74"/>
    </row>
    <row r="11" spans="1:2" s="70" customFormat="1" ht="21.95" customHeight="1">
      <c r="A11" s="74" t="s">
        <v>142</v>
      </c>
      <c r="B11" s="74"/>
    </row>
    <row r="12" spans="1:2" s="70" customFormat="1" ht="21.95" customHeight="1">
      <c r="A12" s="74" t="s">
        <v>143</v>
      </c>
      <c r="B12" s="75"/>
    </row>
    <row r="13" spans="1:2" s="70" customFormat="1" ht="21.95" customHeight="1">
      <c r="A13" s="74" t="s">
        <v>144</v>
      </c>
      <c r="B13" s="75"/>
    </row>
    <row r="14" spans="1:2" s="70" customFormat="1" ht="21.95" customHeight="1">
      <c r="A14" s="74" t="s">
        <v>145</v>
      </c>
      <c r="B14" s="75"/>
    </row>
    <row r="15" spans="1:2" s="70" customFormat="1" ht="21.95" customHeight="1">
      <c r="A15" s="74" t="s">
        <v>146</v>
      </c>
      <c r="B15" s="75"/>
    </row>
    <row r="16" spans="1:2" s="70" customFormat="1" ht="21.95" customHeight="1">
      <c r="A16" s="74" t="s">
        <v>147</v>
      </c>
      <c r="B16" s="75"/>
    </row>
    <row r="17" spans="1:2" s="70" customFormat="1" ht="21.95" customHeight="1">
      <c r="A17" s="74" t="s">
        <v>34</v>
      </c>
      <c r="B17" s="75"/>
    </row>
    <row r="18" spans="1:2" s="70" customFormat="1" ht="21.95" customHeight="1">
      <c r="A18" s="70" t="s">
        <v>195</v>
      </c>
    </row>
    <row r="19" spans="1:2" s="70" customFormat="1" ht="21.95" customHeight="1"/>
  </sheetData>
  <mergeCells count="1">
    <mergeCell ref="A2:B2"/>
  </mergeCells>
  <phoneticPr fontId="4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10"/>
  <sheetViews>
    <sheetView workbookViewId="0">
      <selection activeCell="B38" sqref="B38"/>
    </sheetView>
  </sheetViews>
  <sheetFormatPr defaultColWidth="9" defaultRowHeight="13.5"/>
  <cols>
    <col min="1" max="1" width="43.25" style="71" customWidth="1"/>
    <col min="2" max="2" width="43.75" style="71" customWidth="1"/>
    <col min="3" max="256" width="9" style="71"/>
    <col min="257" max="257" width="43.25" style="71" customWidth="1"/>
    <col min="258" max="258" width="43.75" style="71" customWidth="1"/>
    <col min="259" max="512" width="9" style="71"/>
    <col min="513" max="513" width="43.25" style="71" customWidth="1"/>
    <col min="514" max="514" width="43.75" style="71" customWidth="1"/>
    <col min="515" max="768" width="9" style="71"/>
    <col min="769" max="769" width="43.25" style="71" customWidth="1"/>
    <col min="770" max="770" width="43.75" style="71" customWidth="1"/>
    <col min="771" max="1024" width="9" style="71"/>
    <col min="1025" max="1025" width="43.25" style="71" customWidth="1"/>
    <col min="1026" max="1026" width="43.75" style="71" customWidth="1"/>
    <col min="1027" max="1280" width="9" style="71"/>
    <col min="1281" max="1281" width="43.25" style="71" customWidth="1"/>
    <col min="1282" max="1282" width="43.75" style="71" customWidth="1"/>
    <col min="1283" max="1536" width="9" style="71"/>
    <col min="1537" max="1537" width="43.25" style="71" customWidth="1"/>
    <col min="1538" max="1538" width="43.75" style="71" customWidth="1"/>
    <col min="1539" max="1792" width="9" style="71"/>
    <col min="1793" max="1793" width="43.25" style="71" customWidth="1"/>
    <col min="1794" max="1794" width="43.75" style="71" customWidth="1"/>
    <col min="1795" max="2048" width="9" style="71"/>
    <col min="2049" max="2049" width="43.25" style="71" customWidth="1"/>
    <col min="2050" max="2050" width="43.75" style="71" customWidth="1"/>
    <col min="2051" max="2304" width="9" style="71"/>
    <col min="2305" max="2305" width="43.25" style="71" customWidth="1"/>
    <col min="2306" max="2306" width="43.75" style="71" customWidth="1"/>
    <col min="2307" max="2560" width="9" style="71"/>
    <col min="2561" max="2561" width="43.25" style="71" customWidth="1"/>
    <col min="2562" max="2562" width="43.75" style="71" customWidth="1"/>
    <col min="2563" max="2816" width="9" style="71"/>
    <col min="2817" max="2817" width="43.25" style="71" customWidth="1"/>
    <col min="2818" max="2818" width="43.75" style="71" customWidth="1"/>
    <col min="2819" max="3072" width="9" style="71"/>
    <col min="3073" max="3073" width="43.25" style="71" customWidth="1"/>
    <col min="3074" max="3074" width="43.75" style="71" customWidth="1"/>
    <col min="3075" max="3328" width="9" style="71"/>
    <col min="3329" max="3329" width="43.25" style="71" customWidth="1"/>
    <col min="3330" max="3330" width="43.75" style="71" customWidth="1"/>
    <col min="3331" max="3584" width="9" style="71"/>
    <col min="3585" max="3585" width="43.25" style="71" customWidth="1"/>
    <col min="3586" max="3586" width="43.75" style="71" customWidth="1"/>
    <col min="3587" max="3840" width="9" style="71"/>
    <col min="3841" max="3841" width="43.25" style="71" customWidth="1"/>
    <col min="3842" max="3842" width="43.75" style="71" customWidth="1"/>
    <col min="3843" max="4096" width="9" style="71"/>
    <col min="4097" max="4097" width="43.25" style="71" customWidth="1"/>
    <col min="4098" max="4098" width="43.75" style="71" customWidth="1"/>
    <col min="4099" max="4352" width="9" style="71"/>
    <col min="4353" max="4353" width="43.25" style="71" customWidth="1"/>
    <col min="4354" max="4354" width="43.75" style="71" customWidth="1"/>
    <col min="4355" max="4608" width="9" style="71"/>
    <col min="4609" max="4609" width="43.25" style="71" customWidth="1"/>
    <col min="4610" max="4610" width="43.75" style="71" customWidth="1"/>
    <col min="4611" max="4864" width="9" style="71"/>
    <col min="4865" max="4865" width="43.25" style="71" customWidth="1"/>
    <col min="4866" max="4866" width="43.75" style="71" customWidth="1"/>
    <col min="4867" max="5120" width="9" style="71"/>
    <col min="5121" max="5121" width="43.25" style="71" customWidth="1"/>
    <col min="5122" max="5122" width="43.75" style="71" customWidth="1"/>
    <col min="5123" max="5376" width="9" style="71"/>
    <col min="5377" max="5377" width="43.25" style="71" customWidth="1"/>
    <col min="5378" max="5378" width="43.75" style="71" customWidth="1"/>
    <col min="5379" max="5632" width="9" style="71"/>
    <col min="5633" max="5633" width="43.25" style="71" customWidth="1"/>
    <col min="5634" max="5634" width="43.75" style="71" customWidth="1"/>
    <col min="5635" max="5888" width="9" style="71"/>
    <col min="5889" max="5889" width="43.25" style="71" customWidth="1"/>
    <col min="5890" max="5890" width="43.75" style="71" customWidth="1"/>
    <col min="5891" max="6144" width="9" style="71"/>
    <col min="6145" max="6145" width="43.25" style="71" customWidth="1"/>
    <col min="6146" max="6146" width="43.75" style="71" customWidth="1"/>
    <col min="6147" max="6400" width="9" style="71"/>
    <col min="6401" max="6401" width="43.25" style="71" customWidth="1"/>
    <col min="6402" max="6402" width="43.75" style="71" customWidth="1"/>
    <col min="6403" max="6656" width="9" style="71"/>
    <col min="6657" max="6657" width="43.25" style="71" customWidth="1"/>
    <col min="6658" max="6658" width="43.75" style="71" customWidth="1"/>
    <col min="6659" max="6912" width="9" style="71"/>
    <col min="6913" max="6913" width="43.25" style="71" customWidth="1"/>
    <col min="6914" max="6914" width="43.75" style="71" customWidth="1"/>
    <col min="6915" max="7168" width="9" style="71"/>
    <col min="7169" max="7169" width="43.25" style="71" customWidth="1"/>
    <col min="7170" max="7170" width="43.75" style="71" customWidth="1"/>
    <col min="7171" max="7424" width="9" style="71"/>
    <col min="7425" max="7425" width="43.25" style="71" customWidth="1"/>
    <col min="7426" max="7426" width="43.75" style="71" customWidth="1"/>
    <col min="7427" max="7680" width="9" style="71"/>
    <col min="7681" max="7681" width="43.25" style="71" customWidth="1"/>
    <col min="7682" max="7682" width="43.75" style="71" customWidth="1"/>
    <col min="7683" max="7936" width="9" style="71"/>
    <col min="7937" max="7937" width="43.25" style="71" customWidth="1"/>
    <col min="7938" max="7938" width="43.75" style="71" customWidth="1"/>
    <col min="7939" max="8192" width="9" style="71"/>
    <col min="8193" max="8193" width="43.25" style="71" customWidth="1"/>
    <col min="8194" max="8194" width="43.75" style="71" customWidth="1"/>
    <col min="8195" max="8448" width="9" style="71"/>
    <col min="8449" max="8449" width="43.25" style="71" customWidth="1"/>
    <col min="8450" max="8450" width="43.75" style="71" customWidth="1"/>
    <col min="8451" max="8704" width="9" style="71"/>
    <col min="8705" max="8705" width="43.25" style="71" customWidth="1"/>
    <col min="8706" max="8706" width="43.75" style="71" customWidth="1"/>
    <col min="8707" max="8960" width="9" style="71"/>
    <col min="8961" max="8961" width="43.25" style="71" customWidth="1"/>
    <col min="8962" max="8962" width="43.75" style="71" customWidth="1"/>
    <col min="8963" max="9216" width="9" style="71"/>
    <col min="9217" max="9217" width="43.25" style="71" customWidth="1"/>
    <col min="9218" max="9218" width="43.75" style="71" customWidth="1"/>
    <col min="9219" max="9472" width="9" style="71"/>
    <col min="9473" max="9473" width="43.25" style="71" customWidth="1"/>
    <col min="9474" max="9474" width="43.75" style="71" customWidth="1"/>
    <col min="9475" max="9728" width="9" style="71"/>
    <col min="9729" max="9729" width="43.25" style="71" customWidth="1"/>
    <col min="9730" max="9730" width="43.75" style="71" customWidth="1"/>
    <col min="9731" max="9984" width="9" style="71"/>
    <col min="9985" max="9985" width="43.25" style="71" customWidth="1"/>
    <col min="9986" max="9986" width="43.75" style="71" customWidth="1"/>
    <col min="9987" max="10240" width="9" style="71"/>
    <col min="10241" max="10241" width="43.25" style="71" customWidth="1"/>
    <col min="10242" max="10242" width="43.75" style="71" customWidth="1"/>
    <col min="10243" max="10496" width="9" style="71"/>
    <col min="10497" max="10497" width="43.25" style="71" customWidth="1"/>
    <col min="10498" max="10498" width="43.75" style="71" customWidth="1"/>
    <col min="10499" max="10752" width="9" style="71"/>
    <col min="10753" max="10753" width="43.25" style="71" customWidth="1"/>
    <col min="10754" max="10754" width="43.75" style="71" customWidth="1"/>
    <col min="10755" max="11008" width="9" style="71"/>
    <col min="11009" max="11009" width="43.25" style="71" customWidth="1"/>
    <col min="11010" max="11010" width="43.75" style="71" customWidth="1"/>
    <col min="11011" max="11264" width="9" style="71"/>
    <col min="11265" max="11265" width="43.25" style="71" customWidth="1"/>
    <col min="11266" max="11266" width="43.75" style="71" customWidth="1"/>
    <col min="11267" max="11520" width="9" style="71"/>
    <col min="11521" max="11521" width="43.25" style="71" customWidth="1"/>
    <col min="11522" max="11522" width="43.75" style="71" customWidth="1"/>
    <col min="11523" max="11776" width="9" style="71"/>
    <col min="11777" max="11777" width="43.25" style="71" customWidth="1"/>
    <col min="11778" max="11778" width="43.75" style="71" customWidth="1"/>
    <col min="11779" max="12032" width="9" style="71"/>
    <col min="12033" max="12033" width="43.25" style="71" customWidth="1"/>
    <col min="12034" max="12034" width="43.75" style="71" customWidth="1"/>
    <col min="12035" max="12288" width="9" style="71"/>
    <col min="12289" max="12289" width="43.25" style="71" customWidth="1"/>
    <col min="12290" max="12290" width="43.75" style="71" customWidth="1"/>
    <col min="12291" max="12544" width="9" style="71"/>
    <col min="12545" max="12545" width="43.25" style="71" customWidth="1"/>
    <col min="12546" max="12546" width="43.75" style="71" customWidth="1"/>
    <col min="12547" max="12800" width="9" style="71"/>
    <col min="12801" max="12801" width="43.25" style="71" customWidth="1"/>
    <col min="12802" max="12802" width="43.75" style="71" customWidth="1"/>
    <col min="12803" max="13056" width="9" style="71"/>
    <col min="13057" max="13057" width="43.25" style="71" customWidth="1"/>
    <col min="13058" max="13058" width="43.75" style="71" customWidth="1"/>
    <col min="13059" max="13312" width="9" style="71"/>
    <col min="13313" max="13313" width="43.25" style="71" customWidth="1"/>
    <col min="13314" max="13314" width="43.75" style="71" customWidth="1"/>
    <col min="13315" max="13568" width="9" style="71"/>
    <col min="13569" max="13569" width="43.25" style="71" customWidth="1"/>
    <col min="13570" max="13570" width="43.75" style="71" customWidth="1"/>
    <col min="13571" max="13824" width="9" style="71"/>
    <col min="13825" max="13825" width="43.25" style="71" customWidth="1"/>
    <col min="13826" max="13826" width="43.75" style="71" customWidth="1"/>
    <col min="13827" max="14080" width="9" style="71"/>
    <col min="14081" max="14081" width="43.25" style="71" customWidth="1"/>
    <col min="14082" max="14082" width="43.75" style="71" customWidth="1"/>
    <col min="14083" max="14336" width="9" style="71"/>
    <col min="14337" max="14337" width="43.25" style="71" customWidth="1"/>
    <col min="14338" max="14338" width="43.75" style="71" customWidth="1"/>
    <col min="14339" max="14592" width="9" style="71"/>
    <col min="14593" max="14593" width="43.25" style="71" customWidth="1"/>
    <col min="14594" max="14594" width="43.75" style="71" customWidth="1"/>
    <col min="14595" max="14848" width="9" style="71"/>
    <col min="14849" max="14849" width="43.25" style="71" customWidth="1"/>
    <col min="14850" max="14850" width="43.75" style="71" customWidth="1"/>
    <col min="14851" max="15104" width="9" style="71"/>
    <col min="15105" max="15105" width="43.25" style="71" customWidth="1"/>
    <col min="15106" max="15106" width="43.75" style="71" customWidth="1"/>
    <col min="15107" max="15360" width="9" style="71"/>
    <col min="15361" max="15361" width="43.25" style="71" customWidth="1"/>
    <col min="15362" max="15362" width="43.75" style="71" customWidth="1"/>
    <col min="15363" max="15616" width="9" style="71"/>
    <col min="15617" max="15617" width="43.25" style="71" customWidth="1"/>
    <col min="15618" max="15618" width="43.75" style="71" customWidth="1"/>
    <col min="15619" max="15872" width="9" style="71"/>
    <col min="15873" max="15873" width="43.25" style="71" customWidth="1"/>
    <col min="15874" max="15874" width="43.75" style="71" customWidth="1"/>
    <col min="15875" max="16128" width="9" style="71"/>
    <col min="16129" max="16129" width="43.25" style="71" customWidth="1"/>
    <col min="16130" max="16130" width="43.75" style="71" customWidth="1"/>
    <col min="16131" max="16384" width="9" style="71"/>
  </cols>
  <sheetData>
    <row r="1" spans="1:3" ht="21.95" customHeight="1">
      <c r="A1" s="70" t="s">
        <v>196</v>
      </c>
      <c r="B1" s="70"/>
      <c r="C1" s="70"/>
    </row>
    <row r="2" spans="1:3" ht="36" customHeight="1">
      <c r="A2" s="204" t="s">
        <v>197</v>
      </c>
      <c r="B2" s="204"/>
      <c r="C2" s="70"/>
    </row>
    <row r="3" spans="1:3" ht="21.95" customHeight="1">
      <c r="A3" s="72"/>
      <c r="B3" s="73" t="s">
        <v>2</v>
      </c>
      <c r="C3" s="70"/>
    </row>
    <row r="4" spans="1:3" ht="21.95" customHeight="1">
      <c r="A4" s="74" t="s">
        <v>151</v>
      </c>
      <c r="B4" s="74" t="s">
        <v>152</v>
      </c>
      <c r="C4" s="70"/>
    </row>
    <row r="5" spans="1:3" ht="21.95" customHeight="1">
      <c r="A5" s="75"/>
      <c r="B5" s="75"/>
      <c r="C5" s="70"/>
    </row>
    <row r="6" spans="1:3" ht="21.95" customHeight="1">
      <c r="A6" s="75"/>
      <c r="B6" s="75"/>
      <c r="C6" s="70"/>
    </row>
    <row r="7" spans="1:3" ht="21.95" customHeight="1">
      <c r="A7" s="75"/>
      <c r="B7" s="75"/>
      <c r="C7" s="70"/>
    </row>
    <row r="8" spans="1:3" ht="21.95" customHeight="1">
      <c r="A8" s="75"/>
      <c r="B8" s="75"/>
      <c r="C8" s="70"/>
    </row>
    <row r="9" spans="1:3" ht="21.95" customHeight="1">
      <c r="A9" s="74" t="s">
        <v>34</v>
      </c>
      <c r="B9" s="75"/>
      <c r="C9" s="70"/>
    </row>
    <row r="10" spans="1:3" ht="21.95" customHeight="1">
      <c r="A10" s="70" t="s">
        <v>195</v>
      </c>
      <c r="B10" s="70"/>
      <c r="C10" s="70"/>
    </row>
  </sheetData>
  <mergeCells count="1">
    <mergeCell ref="A2:B2"/>
  </mergeCells>
  <phoneticPr fontId="44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H10"/>
  <sheetViews>
    <sheetView showZeros="0" workbookViewId="0">
      <selection activeCell="K28" sqref="K28"/>
    </sheetView>
  </sheetViews>
  <sheetFormatPr defaultColWidth="17.625" defaultRowHeight="14.25" customHeight="1"/>
  <cols>
    <col min="1" max="1" width="36.875" customWidth="1"/>
    <col min="2" max="2" width="12.75" hidden="1" customWidth="1"/>
    <col min="3" max="3" width="13.25" hidden="1" customWidth="1"/>
    <col min="4" max="4" width="15.125" hidden="1" customWidth="1"/>
    <col min="5" max="5" width="16.125" customWidth="1"/>
    <col min="6" max="6" width="16.5" customWidth="1"/>
  </cols>
  <sheetData>
    <row r="1" spans="1:8">
      <c r="A1" s="82" t="s">
        <v>198</v>
      </c>
    </row>
    <row r="2" spans="1:8" ht="25.5">
      <c r="A2" s="205" t="s">
        <v>199</v>
      </c>
      <c r="B2" s="205"/>
      <c r="C2" s="205"/>
      <c r="D2" s="205"/>
      <c r="E2" s="205"/>
      <c r="F2" s="205"/>
    </row>
    <row r="3" spans="1:8">
      <c r="A3" s="43"/>
      <c r="B3" s="43"/>
      <c r="C3" s="43"/>
      <c r="D3" s="43"/>
      <c r="E3" s="43"/>
      <c r="F3" s="44" t="s">
        <v>2</v>
      </c>
    </row>
    <row r="4" spans="1:8" ht="39.75" customHeight="1">
      <c r="A4" s="47" t="s">
        <v>3</v>
      </c>
      <c r="B4" s="48" t="s">
        <v>4</v>
      </c>
      <c r="C4" s="48" t="s">
        <v>5</v>
      </c>
      <c r="D4" s="47" t="s">
        <v>6</v>
      </c>
      <c r="E4" s="47" t="s">
        <v>8</v>
      </c>
      <c r="F4" s="49" t="s">
        <v>200</v>
      </c>
    </row>
    <row r="5" spans="1:8" ht="39" customHeight="1">
      <c r="A5" s="85" t="s">
        <v>201</v>
      </c>
      <c r="B5" s="89">
        <f>SUM(B6)</f>
        <v>40351</v>
      </c>
      <c r="C5" s="89">
        <f>SUM(C6)</f>
        <v>12987</v>
      </c>
      <c r="D5" s="89">
        <f>SUM(D6)</f>
        <v>28577</v>
      </c>
      <c r="E5" s="89">
        <v>20000</v>
      </c>
      <c r="F5" s="89">
        <f>IF(D5&gt;0,ROUND((E5/D5-1)*100,2),)</f>
        <v>-30.01</v>
      </c>
    </row>
    <row r="6" spans="1:8" ht="39" customHeight="1">
      <c r="A6" s="85" t="s">
        <v>202</v>
      </c>
      <c r="B6" s="89">
        <v>40351</v>
      </c>
      <c r="C6" s="90">
        <v>12987</v>
      </c>
      <c r="D6" s="89">
        <v>28577</v>
      </c>
      <c r="E6" s="89">
        <v>20000</v>
      </c>
      <c r="F6" s="89">
        <f t="shared" ref="F6:F7" si="0">IF(D6&gt;0,ROUND((E6/D6-1)*100,2),)</f>
        <v>-30.01</v>
      </c>
      <c r="H6" s="91"/>
    </row>
    <row r="7" spans="1:8" ht="39" customHeight="1">
      <c r="A7" s="92" t="s">
        <v>203</v>
      </c>
      <c r="B7" s="88">
        <f>B5</f>
        <v>40351</v>
      </c>
      <c r="C7" s="88">
        <f>C5</f>
        <v>12987</v>
      </c>
      <c r="D7" s="88">
        <f>D5</f>
        <v>28577</v>
      </c>
      <c r="E7" s="88">
        <f>E5</f>
        <v>20000</v>
      </c>
      <c r="F7" s="88">
        <f t="shared" si="0"/>
        <v>-30.01</v>
      </c>
    </row>
    <row r="8" spans="1:8" ht="39" hidden="1" customHeight="1">
      <c r="A8" s="92" t="s">
        <v>38</v>
      </c>
      <c r="B8" s="88">
        <v>54</v>
      </c>
      <c r="C8" s="88"/>
      <c r="D8" s="88"/>
      <c r="E8" s="88"/>
      <c r="F8" s="88"/>
    </row>
    <row r="9" spans="1:8" ht="39" customHeight="1">
      <c r="A9" s="92" t="s">
        <v>204</v>
      </c>
      <c r="B9" s="88"/>
      <c r="C9" s="88"/>
      <c r="D9" s="88">
        <v>2.8</v>
      </c>
      <c r="E9" s="88">
        <v>20</v>
      </c>
      <c r="F9" s="88"/>
    </row>
    <row r="10" spans="1:8" ht="39" customHeight="1">
      <c r="A10" s="93" t="s">
        <v>34</v>
      </c>
      <c r="B10" s="88">
        <f>SUM(B7:B9)</f>
        <v>40405</v>
      </c>
      <c r="C10" s="88">
        <f>SUM(C7:C9)</f>
        <v>12987</v>
      </c>
      <c r="D10" s="88">
        <f>SUM(D7:D9)</f>
        <v>28579.8</v>
      </c>
      <c r="E10" s="88">
        <f>SUM(E7:E9)</f>
        <v>20020</v>
      </c>
      <c r="F10" s="88"/>
    </row>
  </sheetData>
  <mergeCells count="1">
    <mergeCell ref="A2:F2"/>
  </mergeCells>
  <phoneticPr fontId="44" type="noConversion"/>
  <printOptions horizontalCentered="1"/>
  <pageMargins left="0.55000000000000004" right="0.55000000000000004" top="0.59027777777777801" bottom="0.59027777777777801" header="0.51111111111111096" footer="0.51111111111111096"/>
  <pageSetup paperSize="9" orientation="portrait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F12"/>
  <sheetViews>
    <sheetView showZeros="0" workbookViewId="0">
      <selection activeCell="R21" sqref="R21"/>
    </sheetView>
  </sheetViews>
  <sheetFormatPr defaultColWidth="9" defaultRowHeight="14.25" customHeight="1"/>
  <cols>
    <col min="1" max="1" width="40.5" customWidth="1"/>
    <col min="2" max="2" width="11.125" hidden="1" customWidth="1"/>
    <col min="3" max="3" width="13" style="81" hidden="1" customWidth="1"/>
    <col min="4" max="4" width="17" style="81" hidden="1" customWidth="1"/>
    <col min="5" max="5" width="17" style="81" customWidth="1"/>
    <col min="6" max="6" width="12.375" customWidth="1"/>
  </cols>
  <sheetData>
    <row r="1" spans="1:6">
      <c r="A1" s="82" t="s">
        <v>205</v>
      </c>
    </row>
    <row r="2" spans="1:6" ht="27" customHeight="1">
      <c r="A2" s="206" t="s">
        <v>206</v>
      </c>
      <c r="B2" s="206"/>
      <c r="C2" s="206"/>
      <c r="D2" s="206"/>
      <c r="E2" s="206"/>
      <c r="F2" s="206"/>
    </row>
    <row r="3" spans="1:6" ht="23.45" customHeight="1">
      <c r="A3" s="43"/>
      <c r="B3" s="43"/>
      <c r="C3" s="44"/>
      <c r="D3" s="207" t="s">
        <v>2</v>
      </c>
      <c r="E3" s="207"/>
      <c r="F3" s="207"/>
    </row>
    <row r="4" spans="1:6" ht="33" customHeight="1">
      <c r="A4" s="47" t="s">
        <v>3</v>
      </c>
      <c r="B4" s="48" t="s">
        <v>4</v>
      </c>
      <c r="C4" s="48" t="s">
        <v>5</v>
      </c>
      <c r="D4" s="47" t="s">
        <v>6</v>
      </c>
      <c r="E4" s="47" t="s">
        <v>8</v>
      </c>
      <c r="F4" s="49" t="s">
        <v>200</v>
      </c>
    </row>
    <row r="5" spans="1:6" ht="33.75" customHeight="1">
      <c r="A5" s="83" t="s">
        <v>207</v>
      </c>
      <c r="B5" s="84">
        <v>28300</v>
      </c>
      <c r="C5" s="84">
        <v>6573</v>
      </c>
      <c r="D5" s="84">
        <v>20006.8</v>
      </c>
      <c r="E5" s="84">
        <v>14020</v>
      </c>
      <c r="F5" s="84">
        <f>IF(D5=0,100,IF(D5&gt;0,ROUND((E5/D5-1)*100,2),))</f>
        <v>-29.92</v>
      </c>
    </row>
    <row r="6" spans="1:6" ht="33.75" customHeight="1">
      <c r="A6" s="85" t="s">
        <v>208</v>
      </c>
      <c r="B6" s="84"/>
      <c r="C6" s="84"/>
      <c r="D6" s="84"/>
      <c r="E6" s="84"/>
      <c r="F6" s="84">
        <f t="shared" ref="F6:F9" si="0">IF(D6=0,100,IF(D6&gt;0,ROUND((E6/D6-1)*100,2),))</f>
        <v>100</v>
      </c>
    </row>
    <row r="7" spans="1:6" ht="33.75" customHeight="1">
      <c r="A7" s="85" t="s">
        <v>209</v>
      </c>
      <c r="B7" s="84"/>
      <c r="C7" s="84"/>
      <c r="D7" s="84"/>
      <c r="E7" s="84"/>
      <c r="F7" s="84">
        <f t="shared" si="0"/>
        <v>100</v>
      </c>
    </row>
    <row r="8" spans="1:6" ht="33.75" customHeight="1">
      <c r="A8" s="85" t="s">
        <v>210</v>
      </c>
      <c r="B8" s="84"/>
      <c r="C8" s="84"/>
      <c r="D8" s="84"/>
      <c r="E8" s="84"/>
      <c r="F8" s="84"/>
    </row>
    <row r="9" spans="1:6" ht="33.75" customHeight="1">
      <c r="A9" s="86" t="s">
        <v>211</v>
      </c>
      <c r="B9" s="84">
        <f>SUM(B5:B8)</f>
        <v>28300</v>
      </c>
      <c r="C9" s="84">
        <f>SUM(C5:C8)</f>
        <v>6573</v>
      </c>
      <c r="D9" s="84">
        <f>SUM(D5:D8)</f>
        <v>20006.8</v>
      </c>
      <c r="E9" s="87">
        <f>SUM(E5:E8)</f>
        <v>14020</v>
      </c>
      <c r="F9" s="88">
        <f t="shared" si="0"/>
        <v>-29.92</v>
      </c>
    </row>
    <row r="10" spans="1:6" ht="33.75" customHeight="1">
      <c r="A10" s="86" t="s">
        <v>212</v>
      </c>
      <c r="B10" s="84">
        <v>12105</v>
      </c>
      <c r="C10" s="84"/>
      <c r="D10" s="84">
        <v>8573</v>
      </c>
      <c r="E10" s="87">
        <v>6000</v>
      </c>
      <c r="F10" s="87"/>
    </row>
    <row r="11" spans="1:6" ht="33.75" hidden="1" customHeight="1">
      <c r="A11" s="86" t="s">
        <v>213</v>
      </c>
      <c r="B11" s="84"/>
      <c r="C11" s="84"/>
      <c r="D11" s="84"/>
      <c r="E11" s="87"/>
      <c r="F11" s="87"/>
    </row>
    <row r="12" spans="1:6" ht="33.75" customHeight="1">
      <c r="A12" s="58" t="s">
        <v>34</v>
      </c>
      <c r="B12" s="84">
        <f>B9+B11+B10</f>
        <v>40405</v>
      </c>
      <c r="C12" s="84">
        <f>C9+C11+C10</f>
        <v>6573</v>
      </c>
      <c r="D12" s="84">
        <f>D9+D11+D10</f>
        <v>28579.8</v>
      </c>
      <c r="E12" s="87">
        <f>E9+E11+E10</f>
        <v>20020</v>
      </c>
      <c r="F12" s="87"/>
    </row>
  </sheetData>
  <mergeCells count="2">
    <mergeCell ref="A2:F2"/>
    <mergeCell ref="D3:F3"/>
  </mergeCells>
  <phoneticPr fontId="44" type="noConversion"/>
  <printOptions horizontalCentered="1"/>
  <pageMargins left="0.55000000000000004" right="0.55000000000000004" top="0.59027777777777801" bottom="0.59027777777777801" header="0.51111111111111096" footer="0.51111111111111096"/>
  <pageSetup paperSize="9" orientation="portrait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B11"/>
  <sheetViews>
    <sheetView workbookViewId="0">
      <selection activeCell="C38" sqref="C38"/>
    </sheetView>
  </sheetViews>
  <sheetFormatPr defaultColWidth="9" defaultRowHeight="13.5"/>
  <cols>
    <col min="1" max="1" width="44.75" style="71" customWidth="1"/>
    <col min="2" max="2" width="45.375" style="71" customWidth="1"/>
    <col min="3" max="256" width="9" style="71"/>
    <col min="257" max="257" width="44.75" style="71" customWidth="1"/>
    <col min="258" max="258" width="45.375" style="71" customWidth="1"/>
    <col min="259" max="512" width="9" style="71"/>
    <col min="513" max="513" width="44.75" style="71" customWidth="1"/>
    <col min="514" max="514" width="45.375" style="71" customWidth="1"/>
    <col min="515" max="768" width="9" style="71"/>
    <col min="769" max="769" width="44.75" style="71" customWidth="1"/>
    <col min="770" max="770" width="45.375" style="71" customWidth="1"/>
    <col min="771" max="1024" width="9" style="71"/>
    <col min="1025" max="1025" width="44.75" style="71" customWidth="1"/>
    <col min="1026" max="1026" width="45.375" style="71" customWidth="1"/>
    <col min="1027" max="1280" width="9" style="71"/>
    <col min="1281" max="1281" width="44.75" style="71" customWidth="1"/>
    <col min="1282" max="1282" width="45.375" style="71" customWidth="1"/>
    <col min="1283" max="1536" width="9" style="71"/>
    <col min="1537" max="1537" width="44.75" style="71" customWidth="1"/>
    <col min="1538" max="1538" width="45.375" style="71" customWidth="1"/>
    <col min="1539" max="1792" width="9" style="71"/>
    <col min="1793" max="1793" width="44.75" style="71" customWidth="1"/>
    <col min="1794" max="1794" width="45.375" style="71" customWidth="1"/>
    <col min="1795" max="2048" width="9" style="71"/>
    <col min="2049" max="2049" width="44.75" style="71" customWidth="1"/>
    <col min="2050" max="2050" width="45.375" style="71" customWidth="1"/>
    <col min="2051" max="2304" width="9" style="71"/>
    <col min="2305" max="2305" width="44.75" style="71" customWidth="1"/>
    <col min="2306" max="2306" width="45.375" style="71" customWidth="1"/>
    <col min="2307" max="2560" width="9" style="71"/>
    <col min="2561" max="2561" width="44.75" style="71" customWidth="1"/>
    <col min="2562" max="2562" width="45.375" style="71" customWidth="1"/>
    <col min="2563" max="2816" width="9" style="71"/>
    <col min="2817" max="2817" width="44.75" style="71" customWidth="1"/>
    <col min="2818" max="2818" width="45.375" style="71" customWidth="1"/>
    <col min="2819" max="3072" width="9" style="71"/>
    <col min="3073" max="3073" width="44.75" style="71" customWidth="1"/>
    <col min="3074" max="3074" width="45.375" style="71" customWidth="1"/>
    <col min="3075" max="3328" width="9" style="71"/>
    <col min="3329" max="3329" width="44.75" style="71" customWidth="1"/>
    <col min="3330" max="3330" width="45.375" style="71" customWidth="1"/>
    <col min="3331" max="3584" width="9" style="71"/>
    <col min="3585" max="3585" width="44.75" style="71" customWidth="1"/>
    <col min="3586" max="3586" width="45.375" style="71" customWidth="1"/>
    <col min="3587" max="3840" width="9" style="71"/>
    <col min="3841" max="3841" width="44.75" style="71" customWidth="1"/>
    <col min="3842" max="3842" width="45.375" style="71" customWidth="1"/>
    <col min="3843" max="4096" width="9" style="71"/>
    <col min="4097" max="4097" width="44.75" style="71" customWidth="1"/>
    <col min="4098" max="4098" width="45.375" style="71" customWidth="1"/>
    <col min="4099" max="4352" width="9" style="71"/>
    <col min="4353" max="4353" width="44.75" style="71" customWidth="1"/>
    <col min="4354" max="4354" width="45.375" style="71" customWidth="1"/>
    <col min="4355" max="4608" width="9" style="71"/>
    <col min="4609" max="4609" width="44.75" style="71" customWidth="1"/>
    <col min="4610" max="4610" width="45.375" style="71" customWidth="1"/>
    <col min="4611" max="4864" width="9" style="71"/>
    <col min="4865" max="4865" width="44.75" style="71" customWidth="1"/>
    <col min="4866" max="4866" width="45.375" style="71" customWidth="1"/>
    <col min="4867" max="5120" width="9" style="71"/>
    <col min="5121" max="5121" width="44.75" style="71" customWidth="1"/>
    <col min="5122" max="5122" width="45.375" style="71" customWidth="1"/>
    <col min="5123" max="5376" width="9" style="71"/>
    <col min="5377" max="5377" width="44.75" style="71" customWidth="1"/>
    <col min="5378" max="5378" width="45.375" style="71" customWidth="1"/>
    <col min="5379" max="5632" width="9" style="71"/>
    <col min="5633" max="5633" width="44.75" style="71" customWidth="1"/>
    <col min="5634" max="5634" width="45.375" style="71" customWidth="1"/>
    <col min="5635" max="5888" width="9" style="71"/>
    <col min="5889" max="5889" width="44.75" style="71" customWidth="1"/>
    <col min="5890" max="5890" width="45.375" style="71" customWidth="1"/>
    <col min="5891" max="6144" width="9" style="71"/>
    <col min="6145" max="6145" width="44.75" style="71" customWidth="1"/>
    <col min="6146" max="6146" width="45.375" style="71" customWidth="1"/>
    <col min="6147" max="6400" width="9" style="71"/>
    <col min="6401" max="6401" width="44.75" style="71" customWidth="1"/>
    <col min="6402" max="6402" width="45.375" style="71" customWidth="1"/>
    <col min="6403" max="6656" width="9" style="71"/>
    <col min="6657" max="6657" width="44.75" style="71" customWidth="1"/>
    <col min="6658" max="6658" width="45.375" style="71" customWidth="1"/>
    <col min="6659" max="6912" width="9" style="71"/>
    <col min="6913" max="6913" width="44.75" style="71" customWidth="1"/>
    <col min="6914" max="6914" width="45.375" style="71" customWidth="1"/>
    <col min="6915" max="7168" width="9" style="71"/>
    <col min="7169" max="7169" width="44.75" style="71" customWidth="1"/>
    <col min="7170" max="7170" width="45.375" style="71" customWidth="1"/>
    <col min="7171" max="7424" width="9" style="71"/>
    <col min="7425" max="7425" width="44.75" style="71" customWidth="1"/>
    <col min="7426" max="7426" width="45.375" style="71" customWidth="1"/>
    <col min="7427" max="7680" width="9" style="71"/>
    <col min="7681" max="7681" width="44.75" style="71" customWidth="1"/>
    <col min="7682" max="7682" width="45.375" style="71" customWidth="1"/>
    <col min="7683" max="7936" width="9" style="71"/>
    <col min="7937" max="7937" width="44.75" style="71" customWidth="1"/>
    <col min="7938" max="7938" width="45.375" style="71" customWidth="1"/>
    <col min="7939" max="8192" width="9" style="71"/>
    <col min="8193" max="8193" width="44.75" style="71" customWidth="1"/>
    <col min="8194" max="8194" width="45.375" style="71" customWidth="1"/>
    <col min="8195" max="8448" width="9" style="71"/>
    <col min="8449" max="8449" width="44.75" style="71" customWidth="1"/>
    <col min="8450" max="8450" width="45.375" style="71" customWidth="1"/>
    <col min="8451" max="8704" width="9" style="71"/>
    <col min="8705" max="8705" width="44.75" style="71" customWidth="1"/>
    <col min="8706" max="8706" width="45.375" style="71" customWidth="1"/>
    <col min="8707" max="8960" width="9" style="71"/>
    <col min="8961" max="8961" width="44.75" style="71" customWidth="1"/>
    <col min="8962" max="8962" width="45.375" style="71" customWidth="1"/>
    <col min="8963" max="9216" width="9" style="71"/>
    <col min="9217" max="9217" width="44.75" style="71" customWidth="1"/>
    <col min="9218" max="9218" width="45.375" style="71" customWidth="1"/>
    <col min="9219" max="9472" width="9" style="71"/>
    <col min="9473" max="9473" width="44.75" style="71" customWidth="1"/>
    <col min="9474" max="9474" width="45.375" style="71" customWidth="1"/>
    <col min="9475" max="9728" width="9" style="71"/>
    <col min="9729" max="9729" width="44.75" style="71" customWidth="1"/>
    <col min="9730" max="9730" width="45.375" style="71" customWidth="1"/>
    <col min="9731" max="9984" width="9" style="71"/>
    <col min="9985" max="9985" width="44.75" style="71" customWidth="1"/>
    <col min="9986" max="9986" width="45.375" style="71" customWidth="1"/>
    <col min="9987" max="10240" width="9" style="71"/>
    <col min="10241" max="10241" width="44.75" style="71" customWidth="1"/>
    <col min="10242" max="10242" width="45.375" style="71" customWidth="1"/>
    <col min="10243" max="10496" width="9" style="71"/>
    <col min="10497" max="10497" width="44.75" style="71" customWidth="1"/>
    <col min="10498" max="10498" width="45.375" style="71" customWidth="1"/>
    <col min="10499" max="10752" width="9" style="71"/>
    <col min="10753" max="10753" width="44.75" style="71" customWidth="1"/>
    <col min="10754" max="10754" width="45.375" style="71" customWidth="1"/>
    <col min="10755" max="11008" width="9" style="71"/>
    <col min="11009" max="11009" width="44.75" style="71" customWidth="1"/>
    <col min="11010" max="11010" width="45.375" style="71" customWidth="1"/>
    <col min="11011" max="11264" width="9" style="71"/>
    <col min="11265" max="11265" width="44.75" style="71" customWidth="1"/>
    <col min="11266" max="11266" width="45.375" style="71" customWidth="1"/>
    <col min="11267" max="11520" width="9" style="71"/>
    <col min="11521" max="11521" width="44.75" style="71" customWidth="1"/>
    <col min="11522" max="11522" width="45.375" style="71" customWidth="1"/>
    <col min="11523" max="11776" width="9" style="71"/>
    <col min="11777" max="11777" width="44.75" style="71" customWidth="1"/>
    <col min="11778" max="11778" width="45.375" style="71" customWidth="1"/>
    <col min="11779" max="12032" width="9" style="71"/>
    <col min="12033" max="12033" width="44.75" style="71" customWidth="1"/>
    <col min="12034" max="12034" width="45.375" style="71" customWidth="1"/>
    <col min="12035" max="12288" width="9" style="71"/>
    <col min="12289" max="12289" width="44.75" style="71" customWidth="1"/>
    <col min="12290" max="12290" width="45.375" style="71" customWidth="1"/>
    <col min="12291" max="12544" width="9" style="71"/>
    <col min="12545" max="12545" width="44.75" style="71" customWidth="1"/>
    <col min="12546" max="12546" width="45.375" style="71" customWidth="1"/>
    <col min="12547" max="12800" width="9" style="71"/>
    <col min="12801" max="12801" width="44.75" style="71" customWidth="1"/>
    <col min="12802" max="12802" width="45.375" style="71" customWidth="1"/>
    <col min="12803" max="13056" width="9" style="71"/>
    <col min="13057" max="13057" width="44.75" style="71" customWidth="1"/>
    <col min="13058" max="13058" width="45.375" style="71" customWidth="1"/>
    <col min="13059" max="13312" width="9" style="71"/>
    <col min="13313" max="13313" width="44.75" style="71" customWidth="1"/>
    <col min="13314" max="13314" width="45.375" style="71" customWidth="1"/>
    <col min="13315" max="13568" width="9" style="71"/>
    <col min="13569" max="13569" width="44.75" style="71" customWidth="1"/>
    <col min="13570" max="13570" width="45.375" style="71" customWidth="1"/>
    <col min="13571" max="13824" width="9" style="71"/>
    <col min="13825" max="13825" width="44.75" style="71" customWidth="1"/>
    <col min="13826" max="13826" width="45.375" style="71" customWidth="1"/>
    <col min="13827" max="14080" width="9" style="71"/>
    <col min="14081" max="14081" width="44.75" style="71" customWidth="1"/>
    <col min="14082" max="14082" width="45.375" style="71" customWidth="1"/>
    <col min="14083" max="14336" width="9" style="71"/>
    <col min="14337" max="14337" width="44.75" style="71" customWidth="1"/>
    <col min="14338" max="14338" width="45.375" style="71" customWidth="1"/>
    <col min="14339" max="14592" width="9" style="71"/>
    <col min="14593" max="14593" width="44.75" style="71" customWidth="1"/>
    <col min="14594" max="14594" width="45.375" style="71" customWidth="1"/>
    <col min="14595" max="14848" width="9" style="71"/>
    <col min="14849" max="14849" width="44.75" style="71" customWidth="1"/>
    <col min="14850" max="14850" width="45.375" style="71" customWidth="1"/>
    <col min="14851" max="15104" width="9" style="71"/>
    <col min="15105" max="15105" width="44.75" style="71" customWidth="1"/>
    <col min="15106" max="15106" width="45.375" style="71" customWidth="1"/>
    <col min="15107" max="15360" width="9" style="71"/>
    <col min="15361" max="15361" width="44.75" style="71" customWidth="1"/>
    <col min="15362" max="15362" width="45.375" style="71" customWidth="1"/>
    <col min="15363" max="15616" width="9" style="71"/>
    <col min="15617" max="15617" width="44.75" style="71" customWidth="1"/>
    <col min="15618" max="15618" width="45.375" style="71" customWidth="1"/>
    <col min="15619" max="15872" width="9" style="71"/>
    <col min="15873" max="15873" width="44.75" style="71" customWidth="1"/>
    <col min="15874" max="15874" width="45.375" style="71" customWidth="1"/>
    <col min="15875" max="16128" width="9" style="71"/>
    <col min="16129" max="16129" width="44.75" style="71" customWidth="1"/>
    <col min="16130" max="16130" width="45.375" style="71" customWidth="1"/>
    <col min="16131" max="16384" width="9" style="71"/>
  </cols>
  <sheetData>
    <row r="1" spans="1:2">
      <c r="A1" s="71" t="s">
        <v>214</v>
      </c>
    </row>
    <row r="2" spans="1:2" ht="38.25" customHeight="1">
      <c r="A2" s="202" t="s">
        <v>215</v>
      </c>
      <c r="B2" s="202"/>
    </row>
    <row r="3" spans="1:2" ht="21.95" customHeight="1">
      <c r="A3" s="76"/>
      <c r="B3" s="77" t="s">
        <v>2</v>
      </c>
    </row>
    <row r="4" spans="1:2" ht="21.95" customHeight="1">
      <c r="A4" s="78" t="s">
        <v>3</v>
      </c>
      <c r="B4" s="78" t="s">
        <v>127</v>
      </c>
    </row>
    <row r="5" spans="1:2" ht="21.95" customHeight="1">
      <c r="A5" s="79"/>
      <c r="B5" s="79"/>
    </row>
    <row r="6" spans="1:2" ht="21.95" customHeight="1">
      <c r="A6" s="79"/>
      <c r="B6" s="79"/>
    </row>
    <row r="7" spans="1:2" ht="21.95" customHeight="1">
      <c r="A7" s="79"/>
      <c r="B7" s="79"/>
    </row>
    <row r="8" spans="1:2" ht="21.95" customHeight="1">
      <c r="A8" s="79"/>
      <c r="B8" s="79"/>
    </row>
    <row r="9" spans="1:2" ht="21.95" customHeight="1">
      <c r="A9" s="79"/>
      <c r="B9" s="79"/>
    </row>
    <row r="10" spans="1:2" ht="21.95" customHeight="1">
      <c r="A10" s="78" t="s">
        <v>34</v>
      </c>
      <c r="B10" s="79"/>
    </row>
    <row r="11" spans="1:2" ht="14.25">
      <c r="A11" s="80" t="s">
        <v>128</v>
      </c>
    </row>
  </sheetData>
  <mergeCells count="1">
    <mergeCell ref="A2:B2"/>
  </mergeCells>
  <phoneticPr fontId="44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B18"/>
  <sheetViews>
    <sheetView workbookViewId="0">
      <selection activeCell="B24" sqref="B24"/>
    </sheetView>
  </sheetViews>
  <sheetFormatPr defaultColWidth="9" defaultRowHeight="13.5"/>
  <cols>
    <col min="1" max="1" width="43.5" style="71" customWidth="1"/>
    <col min="2" max="2" width="48.75" style="71" customWidth="1"/>
    <col min="3" max="256" width="9" style="71"/>
    <col min="257" max="257" width="43.5" style="71" customWidth="1"/>
    <col min="258" max="258" width="48.75" style="71" customWidth="1"/>
    <col min="259" max="512" width="9" style="71"/>
    <col min="513" max="513" width="43.5" style="71" customWidth="1"/>
    <col min="514" max="514" width="48.75" style="71" customWidth="1"/>
    <col min="515" max="768" width="9" style="71"/>
    <col min="769" max="769" width="43.5" style="71" customWidth="1"/>
    <col min="770" max="770" width="48.75" style="71" customWidth="1"/>
    <col min="771" max="1024" width="9" style="71"/>
    <col min="1025" max="1025" width="43.5" style="71" customWidth="1"/>
    <col min="1026" max="1026" width="48.75" style="71" customWidth="1"/>
    <col min="1027" max="1280" width="9" style="71"/>
    <col min="1281" max="1281" width="43.5" style="71" customWidth="1"/>
    <col min="1282" max="1282" width="48.75" style="71" customWidth="1"/>
    <col min="1283" max="1536" width="9" style="71"/>
    <col min="1537" max="1537" width="43.5" style="71" customWidth="1"/>
    <col min="1538" max="1538" width="48.75" style="71" customWidth="1"/>
    <col min="1539" max="1792" width="9" style="71"/>
    <col min="1793" max="1793" width="43.5" style="71" customWidth="1"/>
    <col min="1794" max="1794" width="48.75" style="71" customWidth="1"/>
    <col min="1795" max="2048" width="9" style="71"/>
    <col min="2049" max="2049" width="43.5" style="71" customWidth="1"/>
    <col min="2050" max="2050" width="48.75" style="71" customWidth="1"/>
    <col min="2051" max="2304" width="9" style="71"/>
    <col min="2305" max="2305" width="43.5" style="71" customWidth="1"/>
    <col min="2306" max="2306" width="48.75" style="71" customWidth="1"/>
    <col min="2307" max="2560" width="9" style="71"/>
    <col min="2561" max="2561" width="43.5" style="71" customWidth="1"/>
    <col min="2562" max="2562" width="48.75" style="71" customWidth="1"/>
    <col min="2563" max="2816" width="9" style="71"/>
    <col min="2817" max="2817" width="43.5" style="71" customWidth="1"/>
    <col min="2818" max="2818" width="48.75" style="71" customWidth="1"/>
    <col min="2819" max="3072" width="9" style="71"/>
    <col min="3073" max="3073" width="43.5" style="71" customWidth="1"/>
    <col min="3074" max="3074" width="48.75" style="71" customWidth="1"/>
    <col min="3075" max="3328" width="9" style="71"/>
    <col min="3329" max="3329" width="43.5" style="71" customWidth="1"/>
    <col min="3330" max="3330" width="48.75" style="71" customWidth="1"/>
    <col min="3331" max="3584" width="9" style="71"/>
    <col min="3585" max="3585" width="43.5" style="71" customWidth="1"/>
    <col min="3586" max="3586" width="48.75" style="71" customWidth="1"/>
    <col min="3587" max="3840" width="9" style="71"/>
    <col min="3841" max="3841" width="43.5" style="71" customWidth="1"/>
    <col min="3842" max="3842" width="48.75" style="71" customWidth="1"/>
    <col min="3843" max="4096" width="9" style="71"/>
    <col min="4097" max="4097" width="43.5" style="71" customWidth="1"/>
    <col min="4098" max="4098" width="48.75" style="71" customWidth="1"/>
    <col min="4099" max="4352" width="9" style="71"/>
    <col min="4353" max="4353" width="43.5" style="71" customWidth="1"/>
    <col min="4354" max="4354" width="48.75" style="71" customWidth="1"/>
    <col min="4355" max="4608" width="9" style="71"/>
    <col min="4609" max="4609" width="43.5" style="71" customWidth="1"/>
    <col min="4610" max="4610" width="48.75" style="71" customWidth="1"/>
    <col min="4611" max="4864" width="9" style="71"/>
    <col min="4865" max="4865" width="43.5" style="71" customWidth="1"/>
    <col min="4866" max="4866" width="48.75" style="71" customWidth="1"/>
    <col min="4867" max="5120" width="9" style="71"/>
    <col min="5121" max="5121" width="43.5" style="71" customWidth="1"/>
    <col min="5122" max="5122" width="48.75" style="71" customWidth="1"/>
    <col min="5123" max="5376" width="9" style="71"/>
    <col min="5377" max="5377" width="43.5" style="71" customWidth="1"/>
    <col min="5378" max="5378" width="48.75" style="71" customWidth="1"/>
    <col min="5379" max="5632" width="9" style="71"/>
    <col min="5633" max="5633" width="43.5" style="71" customWidth="1"/>
    <col min="5634" max="5634" width="48.75" style="71" customWidth="1"/>
    <col min="5635" max="5888" width="9" style="71"/>
    <col min="5889" max="5889" width="43.5" style="71" customWidth="1"/>
    <col min="5890" max="5890" width="48.75" style="71" customWidth="1"/>
    <col min="5891" max="6144" width="9" style="71"/>
    <col min="6145" max="6145" width="43.5" style="71" customWidth="1"/>
    <col min="6146" max="6146" width="48.75" style="71" customWidth="1"/>
    <col min="6147" max="6400" width="9" style="71"/>
    <col min="6401" max="6401" width="43.5" style="71" customWidth="1"/>
    <col min="6402" max="6402" width="48.75" style="71" customWidth="1"/>
    <col min="6403" max="6656" width="9" style="71"/>
    <col min="6657" max="6657" width="43.5" style="71" customWidth="1"/>
    <col min="6658" max="6658" width="48.75" style="71" customWidth="1"/>
    <col min="6659" max="6912" width="9" style="71"/>
    <col min="6913" max="6913" width="43.5" style="71" customWidth="1"/>
    <col min="6914" max="6914" width="48.75" style="71" customWidth="1"/>
    <col min="6915" max="7168" width="9" style="71"/>
    <col min="7169" max="7169" width="43.5" style="71" customWidth="1"/>
    <col min="7170" max="7170" width="48.75" style="71" customWidth="1"/>
    <col min="7171" max="7424" width="9" style="71"/>
    <col min="7425" max="7425" width="43.5" style="71" customWidth="1"/>
    <col min="7426" max="7426" width="48.75" style="71" customWidth="1"/>
    <col min="7427" max="7680" width="9" style="71"/>
    <col min="7681" max="7681" width="43.5" style="71" customWidth="1"/>
    <col min="7682" max="7682" width="48.75" style="71" customWidth="1"/>
    <col min="7683" max="7936" width="9" style="71"/>
    <col min="7937" max="7937" width="43.5" style="71" customWidth="1"/>
    <col min="7938" max="7938" width="48.75" style="71" customWidth="1"/>
    <col min="7939" max="8192" width="9" style="71"/>
    <col min="8193" max="8193" width="43.5" style="71" customWidth="1"/>
    <col min="8194" max="8194" width="48.75" style="71" customWidth="1"/>
    <col min="8195" max="8448" width="9" style="71"/>
    <col min="8449" max="8449" width="43.5" style="71" customWidth="1"/>
    <col min="8450" max="8450" width="48.75" style="71" customWidth="1"/>
    <col min="8451" max="8704" width="9" style="71"/>
    <col min="8705" max="8705" width="43.5" style="71" customWidth="1"/>
    <col min="8706" max="8706" width="48.75" style="71" customWidth="1"/>
    <col min="8707" max="8960" width="9" style="71"/>
    <col min="8961" max="8961" width="43.5" style="71" customWidth="1"/>
    <col min="8962" max="8962" width="48.75" style="71" customWidth="1"/>
    <col min="8963" max="9216" width="9" style="71"/>
    <col min="9217" max="9217" width="43.5" style="71" customWidth="1"/>
    <col min="9218" max="9218" width="48.75" style="71" customWidth="1"/>
    <col min="9219" max="9472" width="9" style="71"/>
    <col min="9473" max="9473" width="43.5" style="71" customWidth="1"/>
    <col min="9474" max="9474" width="48.75" style="71" customWidth="1"/>
    <col min="9475" max="9728" width="9" style="71"/>
    <col min="9729" max="9729" width="43.5" style="71" customWidth="1"/>
    <col min="9730" max="9730" width="48.75" style="71" customWidth="1"/>
    <col min="9731" max="9984" width="9" style="71"/>
    <col min="9985" max="9985" width="43.5" style="71" customWidth="1"/>
    <col min="9986" max="9986" width="48.75" style="71" customWidth="1"/>
    <col min="9987" max="10240" width="9" style="71"/>
    <col min="10241" max="10241" width="43.5" style="71" customWidth="1"/>
    <col min="10242" max="10242" width="48.75" style="71" customWidth="1"/>
    <col min="10243" max="10496" width="9" style="71"/>
    <col min="10497" max="10497" width="43.5" style="71" customWidth="1"/>
    <col min="10498" max="10498" width="48.75" style="71" customWidth="1"/>
    <col min="10499" max="10752" width="9" style="71"/>
    <col min="10753" max="10753" width="43.5" style="71" customWidth="1"/>
    <col min="10754" max="10754" width="48.75" style="71" customWidth="1"/>
    <col min="10755" max="11008" width="9" style="71"/>
    <col min="11009" max="11009" width="43.5" style="71" customWidth="1"/>
    <col min="11010" max="11010" width="48.75" style="71" customWidth="1"/>
    <col min="11011" max="11264" width="9" style="71"/>
    <col min="11265" max="11265" width="43.5" style="71" customWidth="1"/>
    <col min="11266" max="11266" width="48.75" style="71" customWidth="1"/>
    <col min="11267" max="11520" width="9" style="71"/>
    <col min="11521" max="11521" width="43.5" style="71" customWidth="1"/>
    <col min="11522" max="11522" width="48.75" style="71" customWidth="1"/>
    <col min="11523" max="11776" width="9" style="71"/>
    <col min="11777" max="11777" width="43.5" style="71" customWidth="1"/>
    <col min="11778" max="11778" width="48.75" style="71" customWidth="1"/>
    <col min="11779" max="12032" width="9" style="71"/>
    <col min="12033" max="12033" width="43.5" style="71" customWidth="1"/>
    <col min="12034" max="12034" width="48.75" style="71" customWidth="1"/>
    <col min="12035" max="12288" width="9" style="71"/>
    <col min="12289" max="12289" width="43.5" style="71" customWidth="1"/>
    <col min="12290" max="12290" width="48.75" style="71" customWidth="1"/>
    <col min="12291" max="12544" width="9" style="71"/>
    <col min="12545" max="12545" width="43.5" style="71" customWidth="1"/>
    <col min="12546" max="12546" width="48.75" style="71" customWidth="1"/>
    <col min="12547" max="12800" width="9" style="71"/>
    <col min="12801" max="12801" width="43.5" style="71" customWidth="1"/>
    <col min="12802" max="12802" width="48.75" style="71" customWidth="1"/>
    <col min="12803" max="13056" width="9" style="71"/>
    <col min="13057" max="13057" width="43.5" style="71" customWidth="1"/>
    <col min="13058" max="13058" width="48.75" style="71" customWidth="1"/>
    <col min="13059" max="13312" width="9" style="71"/>
    <col min="13313" max="13313" width="43.5" style="71" customWidth="1"/>
    <col min="13314" max="13314" width="48.75" style="71" customWidth="1"/>
    <col min="13315" max="13568" width="9" style="71"/>
    <col min="13569" max="13569" width="43.5" style="71" customWidth="1"/>
    <col min="13570" max="13570" width="48.75" style="71" customWidth="1"/>
    <col min="13571" max="13824" width="9" style="71"/>
    <col min="13825" max="13825" width="43.5" style="71" customWidth="1"/>
    <col min="13826" max="13826" width="48.75" style="71" customWidth="1"/>
    <col min="13827" max="14080" width="9" style="71"/>
    <col min="14081" max="14081" width="43.5" style="71" customWidth="1"/>
    <col min="14082" max="14082" width="48.75" style="71" customWidth="1"/>
    <col min="14083" max="14336" width="9" style="71"/>
    <col min="14337" max="14337" width="43.5" style="71" customWidth="1"/>
    <col min="14338" max="14338" width="48.75" style="71" customWidth="1"/>
    <col min="14339" max="14592" width="9" style="71"/>
    <col min="14593" max="14593" width="43.5" style="71" customWidth="1"/>
    <col min="14594" max="14594" width="48.75" style="71" customWidth="1"/>
    <col min="14595" max="14848" width="9" style="71"/>
    <col min="14849" max="14849" width="43.5" style="71" customWidth="1"/>
    <col min="14850" max="14850" width="48.75" style="71" customWidth="1"/>
    <col min="14851" max="15104" width="9" style="71"/>
    <col min="15105" max="15105" width="43.5" style="71" customWidth="1"/>
    <col min="15106" max="15106" width="48.75" style="71" customWidth="1"/>
    <col min="15107" max="15360" width="9" style="71"/>
    <col min="15361" max="15361" width="43.5" style="71" customWidth="1"/>
    <col min="15362" max="15362" width="48.75" style="71" customWidth="1"/>
    <col min="15363" max="15616" width="9" style="71"/>
    <col min="15617" max="15617" width="43.5" style="71" customWidth="1"/>
    <col min="15618" max="15618" width="48.75" style="71" customWidth="1"/>
    <col min="15619" max="15872" width="9" style="71"/>
    <col min="15873" max="15873" width="43.5" style="71" customWidth="1"/>
    <col min="15874" max="15874" width="48.75" style="71" customWidth="1"/>
    <col min="15875" max="16128" width="9" style="71"/>
    <col min="16129" max="16129" width="43.5" style="71" customWidth="1"/>
    <col min="16130" max="16130" width="48.75" style="71" customWidth="1"/>
    <col min="16131" max="16384" width="9" style="71"/>
  </cols>
  <sheetData>
    <row r="1" spans="1:2" s="70" customFormat="1" ht="21.95" customHeight="1">
      <c r="A1" s="70" t="s">
        <v>216</v>
      </c>
    </row>
    <row r="2" spans="1:2" s="70" customFormat="1" ht="38.25" customHeight="1">
      <c r="A2" s="204" t="s">
        <v>217</v>
      </c>
      <c r="B2" s="204"/>
    </row>
    <row r="3" spans="1:2" s="70" customFormat="1" ht="21.95" customHeight="1">
      <c r="A3" s="72"/>
      <c r="B3" s="73" t="s">
        <v>2</v>
      </c>
    </row>
    <row r="4" spans="1:2" s="70" customFormat="1" ht="21.95" customHeight="1">
      <c r="A4" s="74" t="s">
        <v>133</v>
      </c>
      <c r="B4" s="74" t="s">
        <v>152</v>
      </c>
    </row>
    <row r="5" spans="1:2" s="70" customFormat="1" ht="21.95" customHeight="1">
      <c r="A5" s="74" t="s">
        <v>136</v>
      </c>
      <c r="B5" s="74"/>
    </row>
    <row r="6" spans="1:2" s="70" customFormat="1" ht="21.95" customHeight="1">
      <c r="A6" s="74" t="s">
        <v>137</v>
      </c>
      <c r="B6" s="74"/>
    </row>
    <row r="7" spans="1:2" s="70" customFormat="1" ht="21.95" customHeight="1">
      <c r="A7" s="74" t="s">
        <v>138</v>
      </c>
      <c r="B7" s="74"/>
    </row>
    <row r="8" spans="1:2" s="70" customFormat="1" ht="21.95" customHeight="1">
      <c r="A8" s="74" t="s">
        <v>139</v>
      </c>
      <c r="B8" s="74"/>
    </row>
    <row r="9" spans="1:2" s="70" customFormat="1" ht="21.95" customHeight="1">
      <c r="A9" s="74" t="s">
        <v>140</v>
      </c>
      <c r="B9" s="74"/>
    </row>
    <row r="10" spans="1:2" s="70" customFormat="1" ht="21.95" customHeight="1">
      <c r="A10" s="74" t="s">
        <v>141</v>
      </c>
      <c r="B10" s="74"/>
    </row>
    <row r="11" spans="1:2" s="70" customFormat="1" ht="21.95" customHeight="1">
      <c r="A11" s="74" t="s">
        <v>142</v>
      </c>
      <c r="B11" s="74"/>
    </row>
    <row r="12" spans="1:2" s="70" customFormat="1" ht="21.95" customHeight="1">
      <c r="A12" s="74" t="s">
        <v>143</v>
      </c>
      <c r="B12" s="75"/>
    </row>
    <row r="13" spans="1:2" s="70" customFormat="1" ht="21.95" customHeight="1">
      <c r="A13" s="74" t="s">
        <v>144</v>
      </c>
      <c r="B13" s="75"/>
    </row>
    <row r="14" spans="1:2" s="70" customFormat="1" ht="21.95" customHeight="1">
      <c r="A14" s="74" t="s">
        <v>145</v>
      </c>
      <c r="B14" s="75"/>
    </row>
    <row r="15" spans="1:2" s="70" customFormat="1" ht="21.95" customHeight="1">
      <c r="A15" s="74" t="s">
        <v>146</v>
      </c>
      <c r="B15" s="75"/>
    </row>
    <row r="16" spans="1:2" s="70" customFormat="1" ht="21.95" customHeight="1">
      <c r="A16" s="74" t="s">
        <v>147</v>
      </c>
      <c r="B16" s="75"/>
    </row>
    <row r="17" spans="1:2" s="70" customFormat="1" ht="21.95" customHeight="1">
      <c r="A17" s="74" t="s">
        <v>34</v>
      </c>
      <c r="B17" s="75"/>
    </row>
    <row r="18" spans="1:2" s="70" customFormat="1" ht="21.95" customHeight="1">
      <c r="A18" s="70" t="s">
        <v>218</v>
      </c>
    </row>
  </sheetData>
  <mergeCells count="1">
    <mergeCell ref="A2:B2"/>
  </mergeCells>
  <phoneticPr fontId="44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B11"/>
  <sheetViews>
    <sheetView workbookViewId="0">
      <selection activeCell="E19" sqref="E19"/>
    </sheetView>
  </sheetViews>
  <sheetFormatPr defaultColWidth="9" defaultRowHeight="13.5"/>
  <cols>
    <col min="1" max="1" width="42.125" style="71" customWidth="1"/>
    <col min="2" max="2" width="51.25" style="71" customWidth="1"/>
    <col min="3" max="256" width="9" style="71"/>
    <col min="257" max="257" width="42.125" style="71" customWidth="1"/>
    <col min="258" max="258" width="51.25" style="71" customWidth="1"/>
    <col min="259" max="512" width="9" style="71"/>
    <col min="513" max="513" width="42.125" style="71" customWidth="1"/>
    <col min="514" max="514" width="51.25" style="71" customWidth="1"/>
    <col min="515" max="768" width="9" style="71"/>
    <col min="769" max="769" width="42.125" style="71" customWidth="1"/>
    <col min="770" max="770" width="51.25" style="71" customWidth="1"/>
    <col min="771" max="1024" width="9" style="71"/>
    <col min="1025" max="1025" width="42.125" style="71" customWidth="1"/>
    <col min="1026" max="1026" width="51.25" style="71" customWidth="1"/>
    <col min="1027" max="1280" width="9" style="71"/>
    <col min="1281" max="1281" width="42.125" style="71" customWidth="1"/>
    <col min="1282" max="1282" width="51.25" style="71" customWidth="1"/>
    <col min="1283" max="1536" width="9" style="71"/>
    <col min="1537" max="1537" width="42.125" style="71" customWidth="1"/>
    <col min="1538" max="1538" width="51.25" style="71" customWidth="1"/>
    <col min="1539" max="1792" width="9" style="71"/>
    <col min="1793" max="1793" width="42.125" style="71" customWidth="1"/>
    <col min="1794" max="1794" width="51.25" style="71" customWidth="1"/>
    <col min="1795" max="2048" width="9" style="71"/>
    <col min="2049" max="2049" width="42.125" style="71" customWidth="1"/>
    <col min="2050" max="2050" width="51.25" style="71" customWidth="1"/>
    <col min="2051" max="2304" width="9" style="71"/>
    <col min="2305" max="2305" width="42.125" style="71" customWidth="1"/>
    <col min="2306" max="2306" width="51.25" style="71" customWidth="1"/>
    <col min="2307" max="2560" width="9" style="71"/>
    <col min="2561" max="2561" width="42.125" style="71" customWidth="1"/>
    <col min="2562" max="2562" width="51.25" style="71" customWidth="1"/>
    <col min="2563" max="2816" width="9" style="71"/>
    <col min="2817" max="2817" width="42.125" style="71" customWidth="1"/>
    <col min="2818" max="2818" width="51.25" style="71" customWidth="1"/>
    <col min="2819" max="3072" width="9" style="71"/>
    <col min="3073" max="3073" width="42.125" style="71" customWidth="1"/>
    <col min="3074" max="3074" width="51.25" style="71" customWidth="1"/>
    <col min="3075" max="3328" width="9" style="71"/>
    <col min="3329" max="3329" width="42.125" style="71" customWidth="1"/>
    <col min="3330" max="3330" width="51.25" style="71" customWidth="1"/>
    <col min="3331" max="3584" width="9" style="71"/>
    <col min="3585" max="3585" width="42.125" style="71" customWidth="1"/>
    <col min="3586" max="3586" width="51.25" style="71" customWidth="1"/>
    <col min="3587" max="3840" width="9" style="71"/>
    <col min="3841" max="3841" width="42.125" style="71" customWidth="1"/>
    <col min="3842" max="3842" width="51.25" style="71" customWidth="1"/>
    <col min="3843" max="4096" width="9" style="71"/>
    <col min="4097" max="4097" width="42.125" style="71" customWidth="1"/>
    <col min="4098" max="4098" width="51.25" style="71" customWidth="1"/>
    <col min="4099" max="4352" width="9" style="71"/>
    <col min="4353" max="4353" width="42.125" style="71" customWidth="1"/>
    <col min="4354" max="4354" width="51.25" style="71" customWidth="1"/>
    <col min="4355" max="4608" width="9" style="71"/>
    <col min="4609" max="4609" width="42.125" style="71" customWidth="1"/>
    <col min="4610" max="4610" width="51.25" style="71" customWidth="1"/>
    <col min="4611" max="4864" width="9" style="71"/>
    <col min="4865" max="4865" width="42.125" style="71" customWidth="1"/>
    <col min="4866" max="4866" width="51.25" style="71" customWidth="1"/>
    <col min="4867" max="5120" width="9" style="71"/>
    <col min="5121" max="5121" width="42.125" style="71" customWidth="1"/>
    <col min="5122" max="5122" width="51.25" style="71" customWidth="1"/>
    <col min="5123" max="5376" width="9" style="71"/>
    <col min="5377" max="5377" width="42.125" style="71" customWidth="1"/>
    <col min="5378" max="5378" width="51.25" style="71" customWidth="1"/>
    <col min="5379" max="5632" width="9" style="71"/>
    <col min="5633" max="5633" width="42.125" style="71" customWidth="1"/>
    <col min="5634" max="5634" width="51.25" style="71" customWidth="1"/>
    <col min="5635" max="5888" width="9" style="71"/>
    <col min="5889" max="5889" width="42.125" style="71" customWidth="1"/>
    <col min="5890" max="5890" width="51.25" style="71" customWidth="1"/>
    <col min="5891" max="6144" width="9" style="71"/>
    <col min="6145" max="6145" width="42.125" style="71" customWidth="1"/>
    <col min="6146" max="6146" width="51.25" style="71" customWidth="1"/>
    <col min="6147" max="6400" width="9" style="71"/>
    <col min="6401" max="6401" width="42.125" style="71" customWidth="1"/>
    <col min="6402" max="6402" width="51.25" style="71" customWidth="1"/>
    <col min="6403" max="6656" width="9" style="71"/>
    <col min="6657" max="6657" width="42.125" style="71" customWidth="1"/>
    <col min="6658" max="6658" width="51.25" style="71" customWidth="1"/>
    <col min="6659" max="6912" width="9" style="71"/>
    <col min="6913" max="6913" width="42.125" style="71" customWidth="1"/>
    <col min="6914" max="6914" width="51.25" style="71" customWidth="1"/>
    <col min="6915" max="7168" width="9" style="71"/>
    <col min="7169" max="7169" width="42.125" style="71" customWidth="1"/>
    <col min="7170" max="7170" width="51.25" style="71" customWidth="1"/>
    <col min="7171" max="7424" width="9" style="71"/>
    <col min="7425" max="7425" width="42.125" style="71" customWidth="1"/>
    <col min="7426" max="7426" width="51.25" style="71" customWidth="1"/>
    <col min="7427" max="7680" width="9" style="71"/>
    <col min="7681" max="7681" width="42.125" style="71" customWidth="1"/>
    <col min="7682" max="7682" width="51.25" style="71" customWidth="1"/>
    <col min="7683" max="7936" width="9" style="71"/>
    <col min="7937" max="7937" width="42.125" style="71" customWidth="1"/>
    <col min="7938" max="7938" width="51.25" style="71" customWidth="1"/>
    <col min="7939" max="8192" width="9" style="71"/>
    <col min="8193" max="8193" width="42.125" style="71" customWidth="1"/>
    <col min="8194" max="8194" width="51.25" style="71" customWidth="1"/>
    <col min="8195" max="8448" width="9" style="71"/>
    <col min="8449" max="8449" width="42.125" style="71" customWidth="1"/>
    <col min="8450" max="8450" width="51.25" style="71" customWidth="1"/>
    <col min="8451" max="8704" width="9" style="71"/>
    <col min="8705" max="8705" width="42.125" style="71" customWidth="1"/>
    <col min="8706" max="8706" width="51.25" style="71" customWidth="1"/>
    <col min="8707" max="8960" width="9" style="71"/>
    <col min="8961" max="8961" width="42.125" style="71" customWidth="1"/>
    <col min="8962" max="8962" width="51.25" style="71" customWidth="1"/>
    <col min="8963" max="9216" width="9" style="71"/>
    <col min="9217" max="9217" width="42.125" style="71" customWidth="1"/>
    <col min="9218" max="9218" width="51.25" style="71" customWidth="1"/>
    <col min="9219" max="9472" width="9" style="71"/>
    <col min="9473" max="9473" width="42.125" style="71" customWidth="1"/>
    <col min="9474" max="9474" width="51.25" style="71" customWidth="1"/>
    <col min="9475" max="9728" width="9" style="71"/>
    <col min="9729" max="9729" width="42.125" style="71" customWidth="1"/>
    <col min="9730" max="9730" width="51.25" style="71" customWidth="1"/>
    <col min="9731" max="9984" width="9" style="71"/>
    <col min="9985" max="9985" width="42.125" style="71" customWidth="1"/>
    <col min="9986" max="9986" width="51.25" style="71" customWidth="1"/>
    <col min="9987" max="10240" width="9" style="71"/>
    <col min="10241" max="10241" width="42.125" style="71" customWidth="1"/>
    <col min="10242" max="10242" width="51.25" style="71" customWidth="1"/>
    <col min="10243" max="10496" width="9" style="71"/>
    <col min="10497" max="10497" width="42.125" style="71" customWidth="1"/>
    <col min="10498" max="10498" width="51.25" style="71" customWidth="1"/>
    <col min="10499" max="10752" width="9" style="71"/>
    <col min="10753" max="10753" width="42.125" style="71" customWidth="1"/>
    <col min="10754" max="10754" width="51.25" style="71" customWidth="1"/>
    <col min="10755" max="11008" width="9" style="71"/>
    <col min="11009" max="11009" width="42.125" style="71" customWidth="1"/>
    <col min="11010" max="11010" width="51.25" style="71" customWidth="1"/>
    <col min="11011" max="11264" width="9" style="71"/>
    <col min="11265" max="11265" width="42.125" style="71" customWidth="1"/>
    <col min="11266" max="11266" width="51.25" style="71" customWidth="1"/>
    <col min="11267" max="11520" width="9" style="71"/>
    <col min="11521" max="11521" width="42.125" style="71" customWidth="1"/>
    <col min="11522" max="11522" width="51.25" style="71" customWidth="1"/>
    <col min="11523" max="11776" width="9" style="71"/>
    <col min="11777" max="11777" width="42.125" style="71" customWidth="1"/>
    <col min="11778" max="11778" width="51.25" style="71" customWidth="1"/>
    <col min="11779" max="12032" width="9" style="71"/>
    <col min="12033" max="12033" width="42.125" style="71" customWidth="1"/>
    <col min="12034" max="12034" width="51.25" style="71" customWidth="1"/>
    <col min="12035" max="12288" width="9" style="71"/>
    <col min="12289" max="12289" width="42.125" style="71" customWidth="1"/>
    <col min="12290" max="12290" width="51.25" style="71" customWidth="1"/>
    <col min="12291" max="12544" width="9" style="71"/>
    <col min="12545" max="12545" width="42.125" style="71" customWidth="1"/>
    <col min="12546" max="12546" width="51.25" style="71" customWidth="1"/>
    <col min="12547" max="12800" width="9" style="71"/>
    <col min="12801" max="12801" width="42.125" style="71" customWidth="1"/>
    <col min="12802" max="12802" width="51.25" style="71" customWidth="1"/>
    <col min="12803" max="13056" width="9" style="71"/>
    <col min="13057" max="13057" width="42.125" style="71" customWidth="1"/>
    <col min="13058" max="13058" width="51.25" style="71" customWidth="1"/>
    <col min="13059" max="13312" width="9" style="71"/>
    <col min="13313" max="13313" width="42.125" style="71" customWidth="1"/>
    <col min="13314" max="13314" width="51.25" style="71" customWidth="1"/>
    <col min="13315" max="13568" width="9" style="71"/>
    <col min="13569" max="13569" width="42.125" style="71" customWidth="1"/>
    <col min="13570" max="13570" width="51.25" style="71" customWidth="1"/>
    <col min="13571" max="13824" width="9" style="71"/>
    <col min="13825" max="13825" width="42.125" style="71" customWidth="1"/>
    <col min="13826" max="13826" width="51.25" style="71" customWidth="1"/>
    <col min="13827" max="14080" width="9" style="71"/>
    <col min="14081" max="14081" width="42.125" style="71" customWidth="1"/>
    <col min="14082" max="14082" width="51.25" style="71" customWidth="1"/>
    <col min="14083" max="14336" width="9" style="71"/>
    <col min="14337" max="14337" width="42.125" style="71" customWidth="1"/>
    <col min="14338" max="14338" width="51.25" style="71" customWidth="1"/>
    <col min="14339" max="14592" width="9" style="71"/>
    <col min="14593" max="14593" width="42.125" style="71" customWidth="1"/>
    <col min="14594" max="14594" width="51.25" style="71" customWidth="1"/>
    <col min="14595" max="14848" width="9" style="71"/>
    <col min="14849" max="14849" width="42.125" style="71" customWidth="1"/>
    <col min="14850" max="14850" width="51.25" style="71" customWidth="1"/>
    <col min="14851" max="15104" width="9" style="71"/>
    <col min="15105" max="15105" width="42.125" style="71" customWidth="1"/>
    <col min="15106" max="15106" width="51.25" style="71" customWidth="1"/>
    <col min="15107" max="15360" width="9" style="71"/>
    <col min="15361" max="15361" width="42.125" style="71" customWidth="1"/>
    <col min="15362" max="15362" width="51.25" style="71" customWidth="1"/>
    <col min="15363" max="15616" width="9" style="71"/>
    <col min="15617" max="15617" width="42.125" style="71" customWidth="1"/>
    <col min="15618" max="15618" width="51.25" style="71" customWidth="1"/>
    <col min="15619" max="15872" width="9" style="71"/>
    <col min="15873" max="15873" width="42.125" style="71" customWidth="1"/>
    <col min="15874" max="15874" width="51.25" style="71" customWidth="1"/>
    <col min="15875" max="16128" width="9" style="71"/>
    <col min="16129" max="16129" width="42.125" style="71" customWidth="1"/>
    <col min="16130" max="16130" width="51.25" style="71" customWidth="1"/>
    <col min="16131" max="16384" width="9" style="71"/>
  </cols>
  <sheetData>
    <row r="1" spans="1:2" s="70" customFormat="1" ht="21.95" customHeight="1">
      <c r="A1" s="70" t="s">
        <v>219</v>
      </c>
    </row>
    <row r="2" spans="1:2" s="70" customFormat="1" ht="36.75" customHeight="1">
      <c r="A2" s="204" t="s">
        <v>220</v>
      </c>
      <c r="B2" s="204"/>
    </row>
    <row r="3" spans="1:2" s="70" customFormat="1" ht="21.95" customHeight="1">
      <c r="A3" s="72"/>
      <c r="B3" s="73" t="s">
        <v>2</v>
      </c>
    </row>
    <row r="4" spans="1:2" s="70" customFormat="1" ht="21.95" customHeight="1">
      <c r="A4" s="74" t="s">
        <v>151</v>
      </c>
      <c r="B4" s="74" t="s">
        <v>152</v>
      </c>
    </row>
    <row r="5" spans="1:2" s="70" customFormat="1" ht="21.95" customHeight="1">
      <c r="A5" s="75"/>
      <c r="B5" s="75"/>
    </row>
    <row r="6" spans="1:2" s="70" customFormat="1" ht="21.95" customHeight="1">
      <c r="A6" s="75"/>
      <c r="B6" s="75"/>
    </row>
    <row r="7" spans="1:2" s="70" customFormat="1" ht="21.95" customHeight="1">
      <c r="A7" s="75"/>
      <c r="B7" s="75"/>
    </row>
    <row r="8" spans="1:2" s="70" customFormat="1" ht="21.95" customHeight="1">
      <c r="A8" s="75"/>
      <c r="B8" s="75"/>
    </row>
    <row r="9" spans="1:2" s="70" customFormat="1" ht="21.95" customHeight="1">
      <c r="A9" s="74" t="s">
        <v>34</v>
      </c>
      <c r="B9" s="75"/>
    </row>
    <row r="10" spans="1:2" s="70" customFormat="1" ht="21.95" customHeight="1">
      <c r="A10" s="70" t="s">
        <v>218</v>
      </c>
    </row>
    <row r="11" spans="1:2" s="70" customFormat="1" ht="21.95" customHeight="1"/>
  </sheetData>
  <mergeCells count="1">
    <mergeCell ref="A2:B2"/>
  </mergeCells>
  <phoneticPr fontId="44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F12"/>
  <sheetViews>
    <sheetView showZeros="0" workbookViewId="0">
      <selection activeCell="Q15" sqref="Q15"/>
    </sheetView>
  </sheetViews>
  <sheetFormatPr defaultColWidth="9" defaultRowHeight="27" customHeight="1"/>
  <cols>
    <col min="1" max="1" width="35.125" style="45" customWidth="1"/>
    <col min="2" max="2" width="10.5" style="45" hidden="1" customWidth="1"/>
    <col min="3" max="3" width="14.625" style="44" hidden="1" customWidth="1"/>
    <col min="4" max="4" width="21.5" style="44" hidden="1" customWidth="1"/>
    <col min="5" max="5" width="20.75" style="44" customWidth="1"/>
    <col min="6" max="6" width="17.875" style="45" customWidth="1"/>
    <col min="7" max="7" width="10.5" style="45" customWidth="1"/>
    <col min="8" max="16384" width="9" style="45"/>
  </cols>
  <sheetData>
    <row r="1" spans="1:6" ht="18" customHeight="1">
      <c r="A1" s="63" t="s">
        <v>221</v>
      </c>
    </row>
    <row r="2" spans="1:6" ht="27" customHeight="1">
      <c r="A2" s="208" t="s">
        <v>222</v>
      </c>
      <c r="B2" s="208"/>
      <c r="C2" s="208"/>
      <c r="D2" s="208"/>
      <c r="E2" s="208"/>
      <c r="F2" s="208"/>
    </row>
    <row r="3" spans="1:6" ht="27" customHeight="1">
      <c r="F3" s="64" t="s">
        <v>2</v>
      </c>
    </row>
    <row r="4" spans="1:6" ht="44.25" customHeight="1">
      <c r="A4" s="47" t="s">
        <v>3</v>
      </c>
      <c r="B4" s="48" t="s">
        <v>4</v>
      </c>
      <c r="C4" s="48" t="s">
        <v>5</v>
      </c>
      <c r="D4" s="47" t="s">
        <v>6</v>
      </c>
      <c r="E4" s="47" t="s">
        <v>8</v>
      </c>
      <c r="F4" s="49" t="s">
        <v>200</v>
      </c>
    </row>
    <row r="5" spans="1:6" ht="39.75" hidden="1" customHeight="1">
      <c r="A5" s="50" t="s">
        <v>223</v>
      </c>
      <c r="B5" s="51"/>
      <c r="C5" s="51"/>
      <c r="D5" s="51"/>
      <c r="E5" s="51"/>
      <c r="F5" s="55" t="e">
        <f>IF(#REF!&gt;0,ROUND((#REF!/#REF!-1)*100,1),"  ")</f>
        <v>#REF!</v>
      </c>
    </row>
    <row r="6" spans="1:6" ht="39.75" customHeight="1">
      <c r="A6" s="65" t="s">
        <v>224</v>
      </c>
      <c r="B6" s="51">
        <v>39139</v>
      </c>
      <c r="C6" s="52">
        <v>39997</v>
      </c>
      <c r="D6" s="53">
        <v>46671</v>
      </c>
      <c r="E6" s="66">
        <v>46565</v>
      </c>
      <c r="F6" s="55">
        <f>IF(D6&gt;0,ROUND((E6/D6-1)*100,1),)</f>
        <v>-0.2</v>
      </c>
    </row>
    <row r="7" spans="1:6" ht="39.75" customHeight="1">
      <c r="A7" s="65" t="s">
        <v>225</v>
      </c>
      <c r="B7" s="51">
        <v>47025</v>
      </c>
      <c r="C7" s="67">
        <v>57507</v>
      </c>
      <c r="D7" s="53">
        <v>36051.949999999997</v>
      </c>
      <c r="E7" s="66">
        <v>47479</v>
      </c>
      <c r="F7" s="55">
        <f t="shared" ref="F7:F8" si="0">IF(D7&gt;0,ROUND((E7/D7-1)*100,1),)</f>
        <v>31.7</v>
      </c>
    </row>
    <row r="8" spans="1:6" ht="39.75" customHeight="1">
      <c r="A8" s="58" t="s">
        <v>226</v>
      </c>
      <c r="B8" s="68">
        <f>B6+B7</f>
        <v>86164</v>
      </c>
      <c r="C8" s="68">
        <f>C6+C7</f>
        <v>97504</v>
      </c>
      <c r="D8" s="61">
        <f>D7+D6</f>
        <v>82722.95</v>
      </c>
      <c r="E8" s="61">
        <f>E7+E6</f>
        <v>94044</v>
      </c>
      <c r="F8" s="47">
        <f t="shared" si="0"/>
        <v>13.7</v>
      </c>
    </row>
    <row r="9" spans="1:6" ht="39.75" customHeight="1">
      <c r="A9" s="58" t="s">
        <v>227</v>
      </c>
      <c r="B9" s="58">
        <v>85030</v>
      </c>
      <c r="C9" s="69">
        <v>88863</v>
      </c>
      <c r="D9" s="61">
        <v>112546</v>
      </c>
      <c r="E9" s="61">
        <v>117638</v>
      </c>
      <c r="F9" s="47"/>
    </row>
    <row r="10" spans="1:6" ht="39.75" customHeight="1">
      <c r="A10" s="58" t="s">
        <v>34</v>
      </c>
      <c r="B10" s="58">
        <v>171194</v>
      </c>
      <c r="C10" s="61">
        <f>C8+C9</f>
        <v>186367</v>
      </c>
      <c r="D10" s="61">
        <f>D8+D9</f>
        <v>195268.95</v>
      </c>
      <c r="E10" s="61">
        <f>E8+E9</f>
        <v>211682</v>
      </c>
      <c r="F10" s="47"/>
    </row>
    <row r="11" spans="1:6" ht="48" customHeight="1">
      <c r="A11" s="209"/>
      <c r="B11" s="209"/>
      <c r="C11" s="209"/>
      <c r="D11" s="209"/>
      <c r="E11" s="209"/>
      <c r="F11" s="209"/>
    </row>
    <row r="12" spans="1:6" ht="27" customHeight="1">
      <c r="C12" s="45"/>
      <c r="D12" s="45"/>
      <c r="E12" s="45"/>
    </row>
  </sheetData>
  <mergeCells count="2">
    <mergeCell ref="A2:F2"/>
    <mergeCell ref="A11:F11"/>
  </mergeCells>
  <phoneticPr fontId="44" type="noConversion"/>
  <printOptions horizontalCentered="1"/>
  <pageMargins left="0.55000000000000004" right="0.55000000000000004" top="0.59027777777777801" bottom="0.59027777777777801" header="0.51111111111111096" footer="0.51111111111111096"/>
  <pageSetup paperSize="9" orientation="portrait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F10"/>
  <sheetViews>
    <sheetView showZeros="0" workbookViewId="0">
      <selection activeCell="Q18" sqref="Q18"/>
    </sheetView>
  </sheetViews>
  <sheetFormatPr defaultColWidth="9" defaultRowHeight="14.25" customHeight="1"/>
  <cols>
    <col min="1" max="1" width="40.25" style="43" customWidth="1"/>
    <col min="2" max="3" width="12.5" style="44" hidden="1" customWidth="1"/>
    <col min="4" max="4" width="18.5" style="44" hidden="1" customWidth="1"/>
    <col min="5" max="5" width="18.5" style="44" customWidth="1"/>
    <col min="6" max="6" width="15.25" style="44" customWidth="1"/>
    <col min="7" max="16384" width="9" style="45"/>
  </cols>
  <sheetData>
    <row r="1" spans="1:6">
      <c r="A1" s="46" t="s">
        <v>228</v>
      </c>
    </row>
    <row r="2" spans="1:6" ht="25.5" customHeight="1">
      <c r="A2" s="205" t="s">
        <v>229</v>
      </c>
      <c r="B2" s="205"/>
      <c r="C2" s="205"/>
      <c r="D2" s="205"/>
      <c r="E2" s="205"/>
      <c r="F2" s="205"/>
    </row>
    <row r="3" spans="1:6" ht="19.5" customHeight="1">
      <c r="B3" s="45"/>
      <c r="C3" s="45"/>
      <c r="D3" s="45"/>
      <c r="E3" s="45"/>
      <c r="F3" s="44" t="s">
        <v>2</v>
      </c>
    </row>
    <row r="4" spans="1:6" ht="42.75" customHeight="1">
      <c r="A4" s="47" t="s">
        <v>3</v>
      </c>
      <c r="B4" s="48" t="s">
        <v>4</v>
      </c>
      <c r="C4" s="48" t="s">
        <v>5</v>
      </c>
      <c r="D4" s="47" t="s">
        <v>6</v>
      </c>
      <c r="E4" s="47" t="s">
        <v>8</v>
      </c>
      <c r="F4" s="49" t="s">
        <v>200</v>
      </c>
    </row>
    <row r="5" spans="1:6" ht="39" customHeight="1">
      <c r="A5" s="50" t="s">
        <v>230</v>
      </c>
      <c r="B5" s="51">
        <v>27478</v>
      </c>
      <c r="C5" s="52">
        <v>27716</v>
      </c>
      <c r="D5" s="53">
        <v>32098</v>
      </c>
      <c r="E5" s="54">
        <v>37599</v>
      </c>
      <c r="F5" s="55">
        <f>IF(D5&gt;0,ROUND((E5/D5-1)*100,1),)</f>
        <v>17.100000000000001</v>
      </c>
    </row>
    <row r="6" spans="1:6" ht="39" customHeight="1">
      <c r="A6" s="50" t="s">
        <v>231</v>
      </c>
      <c r="B6" s="56">
        <v>46568</v>
      </c>
      <c r="C6" s="52">
        <v>44400</v>
      </c>
      <c r="D6" s="57">
        <v>44038.65</v>
      </c>
      <c r="E6" s="54">
        <v>50244</v>
      </c>
      <c r="F6" s="55">
        <f t="shared" ref="F6:F7" si="0">IF(D6&gt;0,ROUND((E6/D6-1)*100,1),)</f>
        <v>14.1</v>
      </c>
    </row>
    <row r="7" spans="1:6" ht="39" customHeight="1">
      <c r="A7" s="58" t="s">
        <v>232</v>
      </c>
      <c r="B7" s="59">
        <f>SUM(B5:B6)</f>
        <v>74046</v>
      </c>
      <c r="C7" s="59">
        <f>C5+C6</f>
        <v>72116</v>
      </c>
      <c r="D7" s="60">
        <f>D6+D5</f>
        <v>76136.649999999994</v>
      </c>
      <c r="E7" s="60">
        <f>E6+E5</f>
        <v>87843</v>
      </c>
      <c r="F7" s="47">
        <f t="shared" si="0"/>
        <v>15.4</v>
      </c>
    </row>
    <row r="8" spans="1:6" ht="39" customHeight="1">
      <c r="A8" s="58" t="s">
        <v>233</v>
      </c>
      <c r="B8" s="58">
        <v>97148</v>
      </c>
      <c r="C8" s="58">
        <v>114250</v>
      </c>
      <c r="D8" s="61">
        <v>119132</v>
      </c>
      <c r="E8" s="62">
        <v>123839</v>
      </c>
      <c r="F8" s="47"/>
    </row>
    <row r="9" spans="1:6" ht="39" customHeight="1">
      <c r="A9" s="58" t="s">
        <v>34</v>
      </c>
      <c r="B9" s="58">
        <f>B7+B8</f>
        <v>171194</v>
      </c>
      <c r="C9" s="58">
        <f>C7+C8</f>
        <v>186366</v>
      </c>
      <c r="D9" s="61">
        <f>D8+D7</f>
        <v>195268.65</v>
      </c>
      <c r="E9" s="61">
        <f>E8+E7</f>
        <v>211682</v>
      </c>
      <c r="F9" s="47"/>
    </row>
    <row r="10" spans="1:6" ht="42" hidden="1" customHeight="1">
      <c r="A10" s="209" t="s">
        <v>234</v>
      </c>
      <c r="B10" s="209"/>
      <c r="C10" s="209"/>
      <c r="D10" s="209"/>
      <c r="E10" s="209"/>
      <c r="F10" s="209"/>
    </row>
  </sheetData>
  <mergeCells count="2">
    <mergeCell ref="A2:F2"/>
    <mergeCell ref="A10:F10"/>
  </mergeCells>
  <phoneticPr fontId="44" type="noConversion"/>
  <printOptions horizontalCentered="1"/>
  <pageMargins left="0.55000000000000004" right="0.55000000000000004" top="0.59027777777777801" bottom="0.59027777777777801" header="0.51111111111111096" footer="0.51111111111111096"/>
  <pageSetup paperSize="9" orientation="portrait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workbookViewId="0">
      <selection activeCell="D7" sqref="D7"/>
    </sheetView>
  </sheetViews>
  <sheetFormatPr defaultColWidth="6.75" defaultRowHeight="21.95" customHeight="1"/>
  <cols>
    <col min="1" max="7" width="17.625" style="1" customWidth="1"/>
    <col min="8" max="256" width="6.75" style="1"/>
    <col min="257" max="263" width="17.625" style="1" customWidth="1"/>
    <col min="264" max="512" width="6.75" style="1"/>
    <col min="513" max="519" width="17.625" style="1" customWidth="1"/>
    <col min="520" max="768" width="6.75" style="1"/>
    <col min="769" max="775" width="17.625" style="1" customWidth="1"/>
    <col min="776" max="1024" width="6.75" style="1"/>
    <col min="1025" max="1031" width="17.625" style="1" customWidth="1"/>
    <col min="1032" max="1280" width="6.75" style="1"/>
    <col min="1281" max="1287" width="17.625" style="1" customWidth="1"/>
    <col min="1288" max="1536" width="6.75" style="1"/>
    <col min="1537" max="1543" width="17.625" style="1" customWidth="1"/>
    <col min="1544" max="1792" width="6.75" style="1"/>
    <col min="1793" max="1799" width="17.625" style="1" customWidth="1"/>
    <col min="1800" max="2048" width="6.75" style="1"/>
    <col min="2049" max="2055" width="17.625" style="1" customWidth="1"/>
    <col min="2056" max="2304" width="6.75" style="1"/>
    <col min="2305" max="2311" width="17.625" style="1" customWidth="1"/>
    <col min="2312" max="2560" width="6.75" style="1"/>
    <col min="2561" max="2567" width="17.625" style="1" customWidth="1"/>
    <col min="2568" max="2816" width="6.75" style="1"/>
    <col min="2817" max="2823" width="17.625" style="1" customWidth="1"/>
    <col min="2824" max="3072" width="6.75" style="1"/>
    <col min="3073" max="3079" width="17.625" style="1" customWidth="1"/>
    <col min="3080" max="3328" width="6.75" style="1"/>
    <col min="3329" max="3335" width="17.625" style="1" customWidth="1"/>
    <col min="3336" max="3584" width="6.75" style="1"/>
    <col min="3585" max="3591" width="17.625" style="1" customWidth="1"/>
    <col min="3592" max="3840" width="6.75" style="1"/>
    <col min="3841" max="3847" width="17.625" style="1" customWidth="1"/>
    <col min="3848" max="4096" width="6.75" style="1"/>
    <col min="4097" max="4103" width="17.625" style="1" customWidth="1"/>
    <col min="4104" max="4352" width="6.75" style="1"/>
    <col min="4353" max="4359" width="17.625" style="1" customWidth="1"/>
    <col min="4360" max="4608" width="6.75" style="1"/>
    <col min="4609" max="4615" width="17.625" style="1" customWidth="1"/>
    <col min="4616" max="4864" width="6.75" style="1"/>
    <col min="4865" max="4871" width="17.625" style="1" customWidth="1"/>
    <col min="4872" max="5120" width="6.75" style="1"/>
    <col min="5121" max="5127" width="17.625" style="1" customWidth="1"/>
    <col min="5128" max="5376" width="6.75" style="1"/>
    <col min="5377" max="5383" width="17.625" style="1" customWidth="1"/>
    <col min="5384" max="5632" width="6.75" style="1"/>
    <col min="5633" max="5639" width="17.625" style="1" customWidth="1"/>
    <col min="5640" max="5888" width="6.75" style="1"/>
    <col min="5889" max="5895" width="17.625" style="1" customWidth="1"/>
    <col min="5896" max="6144" width="6.75" style="1"/>
    <col min="6145" max="6151" width="17.625" style="1" customWidth="1"/>
    <col min="6152" max="6400" width="6.75" style="1"/>
    <col min="6401" max="6407" width="17.625" style="1" customWidth="1"/>
    <col min="6408" max="6656" width="6.75" style="1"/>
    <col min="6657" max="6663" width="17.625" style="1" customWidth="1"/>
    <col min="6664" max="6912" width="6.75" style="1"/>
    <col min="6913" max="6919" width="17.625" style="1" customWidth="1"/>
    <col min="6920" max="7168" width="6.75" style="1"/>
    <col min="7169" max="7175" width="17.625" style="1" customWidth="1"/>
    <col min="7176" max="7424" width="6.75" style="1"/>
    <col min="7425" max="7431" width="17.625" style="1" customWidth="1"/>
    <col min="7432" max="7680" width="6.75" style="1"/>
    <col min="7681" max="7687" width="17.625" style="1" customWidth="1"/>
    <col min="7688" max="7936" width="6.75" style="1"/>
    <col min="7937" max="7943" width="17.625" style="1" customWidth="1"/>
    <col min="7944" max="8192" width="6.75" style="1"/>
    <col min="8193" max="8199" width="17.625" style="1" customWidth="1"/>
    <col min="8200" max="8448" width="6.75" style="1"/>
    <col min="8449" max="8455" width="17.625" style="1" customWidth="1"/>
    <col min="8456" max="8704" width="6.75" style="1"/>
    <col min="8705" max="8711" width="17.625" style="1" customWidth="1"/>
    <col min="8712" max="8960" width="6.75" style="1"/>
    <col min="8961" max="8967" width="17.625" style="1" customWidth="1"/>
    <col min="8968" max="9216" width="6.75" style="1"/>
    <col min="9217" max="9223" width="17.625" style="1" customWidth="1"/>
    <col min="9224" max="9472" width="6.75" style="1"/>
    <col min="9473" max="9479" width="17.625" style="1" customWidth="1"/>
    <col min="9480" max="9728" width="6.75" style="1"/>
    <col min="9729" max="9735" width="17.625" style="1" customWidth="1"/>
    <col min="9736" max="9984" width="6.75" style="1"/>
    <col min="9985" max="9991" width="17.625" style="1" customWidth="1"/>
    <col min="9992" max="10240" width="6.75" style="1"/>
    <col min="10241" max="10247" width="17.625" style="1" customWidth="1"/>
    <col min="10248" max="10496" width="6.75" style="1"/>
    <col min="10497" max="10503" width="17.625" style="1" customWidth="1"/>
    <col min="10504" max="10752" width="6.75" style="1"/>
    <col min="10753" max="10759" width="17.625" style="1" customWidth="1"/>
    <col min="10760" max="11008" width="6.75" style="1"/>
    <col min="11009" max="11015" width="17.625" style="1" customWidth="1"/>
    <col min="11016" max="11264" width="6.75" style="1"/>
    <col min="11265" max="11271" width="17.625" style="1" customWidth="1"/>
    <col min="11272" max="11520" width="6.75" style="1"/>
    <col min="11521" max="11527" width="17.625" style="1" customWidth="1"/>
    <col min="11528" max="11776" width="6.75" style="1"/>
    <col min="11777" max="11783" width="17.625" style="1" customWidth="1"/>
    <col min="11784" max="12032" width="6.75" style="1"/>
    <col min="12033" max="12039" width="17.625" style="1" customWidth="1"/>
    <col min="12040" max="12288" width="6.75" style="1"/>
    <col min="12289" max="12295" width="17.625" style="1" customWidth="1"/>
    <col min="12296" max="12544" width="6.75" style="1"/>
    <col min="12545" max="12551" width="17.625" style="1" customWidth="1"/>
    <col min="12552" max="12800" width="6.75" style="1"/>
    <col min="12801" max="12807" width="17.625" style="1" customWidth="1"/>
    <col min="12808" max="13056" width="6.75" style="1"/>
    <col min="13057" max="13063" width="17.625" style="1" customWidth="1"/>
    <col min="13064" max="13312" width="6.75" style="1"/>
    <col min="13313" max="13319" width="17.625" style="1" customWidth="1"/>
    <col min="13320" max="13568" width="6.75" style="1"/>
    <col min="13569" max="13575" width="17.625" style="1" customWidth="1"/>
    <col min="13576" max="13824" width="6.75" style="1"/>
    <col min="13825" max="13831" width="17.625" style="1" customWidth="1"/>
    <col min="13832" max="14080" width="6.75" style="1"/>
    <col min="14081" max="14087" width="17.625" style="1" customWidth="1"/>
    <col min="14088" max="14336" width="6.75" style="1"/>
    <col min="14337" max="14343" width="17.625" style="1" customWidth="1"/>
    <col min="14344" max="14592" width="6.75" style="1"/>
    <col min="14593" max="14599" width="17.625" style="1" customWidth="1"/>
    <col min="14600" max="14848" width="6.75" style="1"/>
    <col min="14849" max="14855" width="17.625" style="1" customWidth="1"/>
    <col min="14856" max="15104" width="6.75" style="1"/>
    <col min="15105" max="15111" width="17.625" style="1" customWidth="1"/>
    <col min="15112" max="15360" width="6.75" style="1"/>
    <col min="15361" max="15367" width="17.625" style="1" customWidth="1"/>
    <col min="15368" max="15616" width="6.75" style="1"/>
    <col min="15617" max="15623" width="17.625" style="1" customWidth="1"/>
    <col min="15624" max="15872" width="6.75" style="1"/>
    <col min="15873" max="15879" width="17.625" style="1" customWidth="1"/>
    <col min="15880" max="16128" width="6.75" style="1"/>
    <col min="16129" max="16135" width="17.625" style="1" customWidth="1"/>
    <col min="16136" max="16384" width="6.75" style="1"/>
  </cols>
  <sheetData>
    <row r="1" spans="1:7" ht="21.95" customHeight="1">
      <c r="A1" s="1" t="s">
        <v>235</v>
      </c>
    </row>
    <row r="2" spans="1:7" ht="30" customHeight="1">
      <c r="A2" s="210" t="s">
        <v>236</v>
      </c>
      <c r="B2" s="210"/>
      <c r="C2" s="210"/>
      <c r="D2" s="210"/>
      <c r="E2" s="210"/>
      <c r="F2" s="210"/>
      <c r="G2" s="210"/>
    </row>
    <row r="3" spans="1:7" ht="21.95" customHeight="1">
      <c r="A3" s="4"/>
      <c r="B3" s="4"/>
      <c r="C3" s="4"/>
      <c r="D3" s="4"/>
      <c r="E3" s="4"/>
      <c r="F3" s="4"/>
      <c r="G3" s="4" t="s">
        <v>2</v>
      </c>
    </row>
    <row r="4" spans="1:7" ht="21.95" customHeight="1">
      <c r="A4" s="211" t="s">
        <v>237</v>
      </c>
      <c r="B4" s="211" t="s">
        <v>238</v>
      </c>
      <c r="C4" s="211"/>
      <c r="D4" s="211"/>
      <c r="E4" s="211" t="s">
        <v>239</v>
      </c>
      <c r="F4" s="211"/>
      <c r="G4" s="211"/>
    </row>
    <row r="5" spans="1:7" ht="21.95" customHeight="1">
      <c r="A5" s="211"/>
      <c r="B5" s="211" t="s">
        <v>240</v>
      </c>
      <c r="C5" s="5" t="s">
        <v>241</v>
      </c>
      <c r="D5" s="5" t="s">
        <v>242</v>
      </c>
      <c r="E5" s="211" t="s">
        <v>243</v>
      </c>
      <c r="F5" s="5" t="s">
        <v>241</v>
      </c>
      <c r="G5" s="5" t="s">
        <v>242</v>
      </c>
    </row>
    <row r="6" spans="1:7" ht="21.95" customHeight="1">
      <c r="A6" s="5" t="s">
        <v>244</v>
      </c>
      <c r="B6" s="211"/>
      <c r="C6" s="5" t="s">
        <v>245</v>
      </c>
      <c r="D6" s="5" t="s">
        <v>246</v>
      </c>
      <c r="E6" s="211"/>
      <c r="F6" s="5" t="s">
        <v>247</v>
      </c>
      <c r="G6" s="5" t="s">
        <v>248</v>
      </c>
    </row>
    <row r="7" spans="1:7" ht="21.95" customHeight="1">
      <c r="A7" s="5" t="s">
        <v>249</v>
      </c>
      <c r="B7" s="16">
        <f>D7+C7</f>
        <v>1328947.54</v>
      </c>
      <c r="C7" s="41">
        <v>91763.58</v>
      </c>
      <c r="D7" s="42">
        <v>1237183.96</v>
      </c>
      <c r="E7" s="16">
        <f>F7+G7</f>
        <v>1349647.54</v>
      </c>
      <c r="F7" s="41">
        <f>C7+5700</f>
        <v>97463.58</v>
      </c>
      <c r="G7" s="42">
        <f>D7+15000</f>
        <v>1252183.96</v>
      </c>
    </row>
    <row r="8" spans="1:7" ht="21.95" customHeight="1">
      <c r="A8" s="212"/>
      <c r="B8" s="212"/>
      <c r="C8" s="212"/>
      <c r="D8" s="212"/>
      <c r="E8" s="212"/>
      <c r="F8" s="212"/>
      <c r="G8" s="212"/>
    </row>
  </sheetData>
  <mergeCells count="7">
    <mergeCell ref="A2:G2"/>
    <mergeCell ref="B4:D4"/>
    <mergeCell ref="E4:G4"/>
    <mergeCell ref="A8:G8"/>
    <mergeCell ref="A4:A5"/>
    <mergeCell ref="B5:B6"/>
    <mergeCell ref="E5:E6"/>
  </mergeCells>
  <phoneticPr fontId="44" type="noConversion"/>
  <pageMargins left="0.75" right="0.75" top="1" bottom="1" header="0.5" footer="0.5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P36"/>
  <sheetViews>
    <sheetView zoomScale="85" zoomScaleNormal="85" workbookViewId="0">
      <selection activeCell="F23" sqref="F23"/>
    </sheetView>
  </sheetViews>
  <sheetFormatPr defaultColWidth="9" defaultRowHeight="24" customHeight="1"/>
  <cols>
    <col min="1" max="1" width="31.75" style="96" customWidth="1"/>
    <col min="2" max="2" width="15.25" style="157" hidden="1" customWidth="1"/>
    <col min="3" max="3" width="14.25" style="157" hidden="1" customWidth="1"/>
    <col min="4" max="4" width="25.75" style="157" hidden="1" customWidth="1"/>
    <col min="5" max="5" width="19.125" style="157" customWidth="1"/>
    <col min="6" max="6" width="17.75" style="81" customWidth="1"/>
    <col min="7" max="7" width="29" style="96" hidden="1" customWidth="1"/>
    <col min="8" max="10" width="9" style="96" hidden="1" customWidth="1"/>
    <col min="11" max="11" width="29.125" style="96" hidden="1" customWidth="1"/>
    <col min="12" max="12" width="14.625" style="96" hidden="1" customWidth="1"/>
    <col min="13" max="15" width="9" style="96" hidden="1" customWidth="1"/>
    <col min="16" max="16" width="18.375" style="96" hidden="1" customWidth="1"/>
    <col min="17" max="20" width="9" style="96" hidden="1" customWidth="1"/>
    <col min="21" max="21" width="23.75" style="96" hidden="1" customWidth="1"/>
    <col min="22" max="22" width="9" style="96" hidden="1" customWidth="1"/>
    <col min="23" max="23" width="30.375" style="96" hidden="1" customWidth="1"/>
    <col min="24" max="26" width="9" style="96" hidden="1" customWidth="1"/>
    <col min="27" max="27" width="7.625" style="96" hidden="1" customWidth="1"/>
    <col min="28" max="28" width="28.375" style="96" hidden="1" customWidth="1"/>
    <col min="29" max="224" width="9" style="96" customWidth="1"/>
  </cols>
  <sheetData>
    <row r="1" spans="1:28" ht="24" customHeight="1">
      <c r="A1" s="137" t="s">
        <v>35</v>
      </c>
    </row>
    <row r="2" spans="1:28" ht="24" customHeight="1">
      <c r="A2" s="201" t="s">
        <v>36</v>
      </c>
      <c r="B2" s="201"/>
      <c r="C2" s="201"/>
      <c r="D2" s="201"/>
      <c r="E2" s="201"/>
      <c r="F2" s="201"/>
      <c r="G2" s="201"/>
    </row>
    <row r="3" spans="1:28" ht="24" customHeight="1">
      <c r="A3" s="158"/>
      <c r="B3" s="159"/>
      <c r="C3" s="159"/>
      <c r="F3" s="160" t="s">
        <v>2</v>
      </c>
    </row>
    <row r="4" spans="1:28" ht="31.5" customHeight="1">
      <c r="A4" s="47" t="s">
        <v>3</v>
      </c>
      <c r="B4" s="48" t="s">
        <v>4</v>
      </c>
      <c r="C4" s="48" t="s">
        <v>5</v>
      </c>
      <c r="D4" s="47" t="s">
        <v>6</v>
      </c>
      <c r="E4" s="47" t="s">
        <v>8</v>
      </c>
      <c r="F4" s="99" t="s">
        <v>9</v>
      </c>
      <c r="G4" s="99" t="s">
        <v>37</v>
      </c>
      <c r="H4" s="161"/>
      <c r="I4" s="161"/>
      <c r="J4" s="161"/>
      <c r="K4" s="161"/>
      <c r="L4" s="161"/>
      <c r="M4" s="161"/>
      <c r="N4" s="161"/>
      <c r="O4" s="161"/>
      <c r="P4" s="161"/>
      <c r="Q4" s="161" t="s">
        <v>38</v>
      </c>
      <c r="R4" s="161"/>
      <c r="S4" s="161"/>
      <c r="T4" s="161"/>
      <c r="U4" s="126" t="s">
        <v>39</v>
      </c>
      <c r="V4" s="167"/>
      <c r="W4" s="167"/>
      <c r="X4" s="167"/>
      <c r="Y4" s="167"/>
      <c r="Z4" s="167"/>
      <c r="AA4" s="167"/>
      <c r="AB4" s="47" t="s">
        <v>39</v>
      </c>
    </row>
    <row r="5" spans="1:28" ht="24" customHeight="1">
      <c r="A5" s="162" t="s">
        <v>40</v>
      </c>
      <c r="B5" s="163">
        <v>65895.469974000007</v>
      </c>
      <c r="C5" s="164">
        <v>71795</v>
      </c>
      <c r="D5" s="165">
        <v>70024.406994000004</v>
      </c>
      <c r="E5" s="165">
        <v>53056.408447000002</v>
      </c>
      <c r="F5" s="103">
        <f>IF(E5&gt;0,ROUND((E5/D5-1)*100,1),)</f>
        <v>-24.2</v>
      </c>
      <c r="G5" s="166">
        <f>IF(B5=0,100,IF(B5&gt;0,ROUND((D5/B5-1)*100,1),))</f>
        <v>6.3</v>
      </c>
      <c r="H5" s="167">
        <v>201</v>
      </c>
      <c r="I5" s="167">
        <f>VLOOKUP(H5,O:Q,3,FALSE)</f>
        <v>1190.628892</v>
      </c>
      <c r="J5" s="172">
        <f>D5-I5</f>
        <v>68833.778101999997</v>
      </c>
      <c r="K5" s="167">
        <v>70024.406994000004</v>
      </c>
      <c r="L5" s="167">
        <f>K5/C5*100-100</f>
        <v>-2.46617871160946</v>
      </c>
      <c r="M5" s="167"/>
      <c r="N5" s="167"/>
      <c r="O5" s="167">
        <v>201</v>
      </c>
      <c r="P5" s="167" t="s">
        <v>41</v>
      </c>
      <c r="Q5" s="167">
        <v>1190.628892</v>
      </c>
      <c r="R5" s="167"/>
      <c r="S5" s="167"/>
      <c r="T5" s="167"/>
      <c r="U5" s="167"/>
      <c r="V5" s="167" t="s">
        <v>42</v>
      </c>
      <c r="W5" s="167" t="s">
        <v>41</v>
      </c>
      <c r="X5" s="167">
        <v>53056.408447000002</v>
      </c>
      <c r="Y5" s="172">
        <f>X5-D5</f>
        <v>-16967.998546999999</v>
      </c>
      <c r="Z5" s="167"/>
      <c r="AA5" s="167"/>
      <c r="AB5" s="176" t="s">
        <v>43</v>
      </c>
    </row>
    <row r="6" spans="1:28" ht="24" customHeight="1">
      <c r="A6" s="162" t="s">
        <v>44</v>
      </c>
      <c r="B6" s="163"/>
      <c r="C6" s="164">
        <v>233.47</v>
      </c>
      <c r="D6" s="110">
        <v>0</v>
      </c>
      <c r="E6" s="110">
        <v>259.19541800000002</v>
      </c>
      <c r="F6" s="103"/>
      <c r="G6" s="166"/>
      <c r="H6" s="167">
        <v>203</v>
      </c>
      <c r="I6" s="167">
        <f t="shared" ref="I6:I30" si="0">VLOOKUP(H6,O:Q,3,FALSE)</f>
        <v>0</v>
      </c>
      <c r="J6" s="172">
        <f t="shared" ref="J6:J30" si="1">D6-I6</f>
        <v>0</v>
      </c>
      <c r="K6" s="167"/>
      <c r="L6" s="167">
        <f t="shared" ref="L6:L28" si="2">K12/C6*100-100</f>
        <v>22134.101789094999</v>
      </c>
      <c r="M6" s="167"/>
      <c r="N6" s="167"/>
      <c r="O6" s="167">
        <v>202</v>
      </c>
      <c r="P6" s="167" t="s">
        <v>45</v>
      </c>
      <c r="Q6" s="167">
        <v>0</v>
      </c>
      <c r="R6" s="167"/>
      <c r="S6" s="167"/>
      <c r="T6" s="167"/>
      <c r="U6" s="167"/>
      <c r="V6" s="167" t="s">
        <v>46</v>
      </c>
      <c r="W6" s="167" t="s">
        <v>47</v>
      </c>
      <c r="X6" s="167">
        <v>259.19541800000002</v>
      </c>
      <c r="Y6" s="172">
        <f t="shared" ref="Y6:Y24" si="3">X6-D6</f>
        <v>259.19541800000002</v>
      </c>
      <c r="Z6" s="167"/>
      <c r="AA6" s="167"/>
      <c r="AB6" s="167"/>
    </row>
    <row r="7" spans="1:28" ht="24" customHeight="1">
      <c r="A7" s="162" t="s">
        <v>48</v>
      </c>
      <c r="B7" s="163">
        <v>12553.255611</v>
      </c>
      <c r="C7" s="164">
        <v>14678.760571000001</v>
      </c>
      <c r="D7" s="165">
        <v>7560.7848370000002</v>
      </c>
      <c r="E7" s="165">
        <v>6461.6813629999997</v>
      </c>
      <c r="F7" s="103">
        <f t="shared" ref="F7:F29" si="4">IF(E7&gt;0,ROUND((E7/D7-1)*100,1),)</f>
        <v>-14.5</v>
      </c>
      <c r="G7" s="166">
        <f t="shared" ref="G7:G29" si="5">IF(B7=0,100,IF(B7&gt;0,ROUND((D7/B7-1)*100,1),))</f>
        <v>-39.799999999999997</v>
      </c>
      <c r="H7" s="167">
        <v>204</v>
      </c>
      <c r="I7" s="167">
        <f t="shared" si="0"/>
        <v>174.12331399999999</v>
      </c>
      <c r="J7" s="172">
        <f t="shared" si="1"/>
        <v>7386.6615229999998</v>
      </c>
      <c r="K7" s="167">
        <v>7560.7848370000002</v>
      </c>
      <c r="L7" s="167">
        <f t="shared" si="2"/>
        <v>67.682937268069196</v>
      </c>
      <c r="M7" s="167"/>
      <c r="N7" s="167"/>
      <c r="O7" s="167">
        <v>203</v>
      </c>
      <c r="P7" s="167" t="s">
        <v>47</v>
      </c>
      <c r="Q7" s="167">
        <v>0</v>
      </c>
      <c r="R7" s="167"/>
      <c r="S7" s="167"/>
      <c r="T7" s="167"/>
      <c r="U7" s="167"/>
      <c r="V7" s="167" t="s">
        <v>49</v>
      </c>
      <c r="W7" s="167" t="s">
        <v>50</v>
      </c>
      <c r="X7" s="167">
        <v>6461.6813629999997</v>
      </c>
      <c r="Y7" s="172">
        <f t="shared" si="3"/>
        <v>-1099.103474</v>
      </c>
      <c r="Z7" s="167"/>
      <c r="AA7" s="167"/>
      <c r="AB7" s="175" t="s">
        <v>51</v>
      </c>
    </row>
    <row r="8" spans="1:28" ht="24" customHeight="1">
      <c r="A8" s="162" t="s">
        <v>52</v>
      </c>
      <c r="B8" s="163">
        <v>162668.91329</v>
      </c>
      <c r="C8" s="164">
        <v>147049.56072899999</v>
      </c>
      <c r="D8" s="165">
        <f>163858.45701+549</f>
        <v>164407.45701000001</v>
      </c>
      <c r="E8" s="165">
        <v>167861.79700300001</v>
      </c>
      <c r="F8" s="103">
        <f t="shared" si="4"/>
        <v>2.1</v>
      </c>
      <c r="G8" s="166">
        <f t="shared" si="5"/>
        <v>1.1000000000000001</v>
      </c>
      <c r="H8" s="167">
        <v>205</v>
      </c>
      <c r="I8" s="167">
        <f t="shared" si="0"/>
        <v>3738.6849520000001</v>
      </c>
      <c r="J8" s="172">
        <f t="shared" si="1"/>
        <v>160668.772058</v>
      </c>
      <c r="K8" s="167">
        <v>163858.45701000001</v>
      </c>
      <c r="L8" s="167">
        <f t="shared" si="2"/>
        <v>-71.468805249055094</v>
      </c>
      <c r="M8" s="167">
        <v>286</v>
      </c>
      <c r="N8" s="167"/>
      <c r="O8" s="167">
        <v>204</v>
      </c>
      <c r="P8" s="167" t="s">
        <v>50</v>
      </c>
      <c r="Q8" s="167">
        <v>174.12331399999999</v>
      </c>
      <c r="R8" s="167"/>
      <c r="S8" s="167"/>
      <c r="T8" s="167"/>
      <c r="U8" s="167"/>
      <c r="V8" s="167" t="s">
        <v>53</v>
      </c>
      <c r="W8" s="167" t="s">
        <v>54</v>
      </c>
      <c r="X8" s="167">
        <v>167861.79700300001</v>
      </c>
      <c r="Y8" s="172">
        <f t="shared" si="3"/>
        <v>3454.339993</v>
      </c>
      <c r="Z8" s="167"/>
      <c r="AA8" s="167"/>
      <c r="AB8" s="167"/>
    </row>
    <row r="9" spans="1:28" ht="24" customHeight="1">
      <c r="A9" s="162" t="s">
        <v>55</v>
      </c>
      <c r="B9" s="163">
        <v>428.84</v>
      </c>
      <c r="C9" s="164">
        <v>10529.336555</v>
      </c>
      <c r="D9" s="165">
        <v>599.11285599999997</v>
      </c>
      <c r="E9" s="165">
        <v>1268.770575</v>
      </c>
      <c r="F9" s="103">
        <f t="shared" si="4"/>
        <v>111.8</v>
      </c>
      <c r="G9" s="166">
        <f t="shared" si="5"/>
        <v>39.700000000000003</v>
      </c>
      <c r="H9" s="167">
        <v>206</v>
      </c>
      <c r="I9" s="167">
        <f t="shared" si="0"/>
        <v>387.4</v>
      </c>
      <c r="J9" s="172">
        <f t="shared" si="1"/>
        <v>211.71285599999999</v>
      </c>
      <c r="K9" s="167">
        <v>599.11285599999997</v>
      </c>
      <c r="L9" s="167">
        <f t="shared" si="2"/>
        <v>213.34230201173401</v>
      </c>
      <c r="M9" s="167"/>
      <c r="N9" s="167"/>
      <c r="O9" s="167">
        <v>205</v>
      </c>
      <c r="P9" s="167" t="s">
        <v>54</v>
      </c>
      <c r="Q9" s="167">
        <v>3738.6849520000001</v>
      </c>
      <c r="R9" s="167"/>
      <c r="S9" s="167"/>
      <c r="T9" s="167"/>
      <c r="U9" s="175" t="s">
        <v>56</v>
      </c>
      <c r="V9" s="167" t="s">
        <v>57</v>
      </c>
      <c r="W9" s="167" t="s">
        <v>58</v>
      </c>
      <c r="X9" s="167">
        <v>1268.770575</v>
      </c>
      <c r="Y9" s="172">
        <f t="shared" si="3"/>
        <v>669.65771900000004</v>
      </c>
      <c r="Z9" s="167"/>
      <c r="AA9" s="167"/>
      <c r="AB9" s="175" t="s">
        <v>59</v>
      </c>
    </row>
    <row r="10" spans="1:28" ht="24" customHeight="1">
      <c r="A10" s="162" t="s">
        <v>60</v>
      </c>
      <c r="B10" s="163">
        <v>3180.1259660000001</v>
      </c>
      <c r="C10" s="164">
        <v>3859.4855710000002</v>
      </c>
      <c r="D10" s="165">
        <v>2949.5238180000001</v>
      </c>
      <c r="E10" s="165">
        <v>3163.9642650000001</v>
      </c>
      <c r="F10" s="103">
        <f t="shared" si="4"/>
        <v>7.3</v>
      </c>
      <c r="G10" s="166">
        <f t="shared" si="5"/>
        <v>-7.3</v>
      </c>
      <c r="H10" s="167">
        <v>207</v>
      </c>
      <c r="I10" s="167">
        <f t="shared" si="0"/>
        <v>120.976698</v>
      </c>
      <c r="J10" s="172">
        <f t="shared" si="1"/>
        <v>2828.5471200000002</v>
      </c>
      <c r="K10" s="167">
        <v>2949.5238180000001</v>
      </c>
      <c r="L10" s="167">
        <f t="shared" si="2"/>
        <v>19.846278264528799</v>
      </c>
      <c r="M10" s="167"/>
      <c r="N10" s="167"/>
      <c r="O10" s="167">
        <v>206</v>
      </c>
      <c r="P10" s="167" t="s">
        <v>58</v>
      </c>
      <c r="Q10" s="167">
        <v>387.4</v>
      </c>
      <c r="R10" s="167"/>
      <c r="S10" s="167"/>
      <c r="T10" s="167"/>
      <c r="U10" s="167"/>
      <c r="V10" s="167" t="s">
        <v>61</v>
      </c>
      <c r="W10" s="167" t="s">
        <v>62</v>
      </c>
      <c r="X10" s="167">
        <v>3163.9642650000001</v>
      </c>
      <c r="Y10" s="172">
        <f t="shared" si="3"/>
        <v>214.44044700000001</v>
      </c>
      <c r="Z10" s="167"/>
      <c r="AA10" s="167"/>
      <c r="AB10" s="167"/>
    </row>
    <row r="11" spans="1:28" ht="24" customHeight="1">
      <c r="A11" s="162" t="s">
        <v>63</v>
      </c>
      <c r="B11" s="163">
        <v>89534.402786999999</v>
      </c>
      <c r="C11" s="164">
        <v>110952.150716</v>
      </c>
      <c r="D11" s="165">
        <v>93001.424278999999</v>
      </c>
      <c r="E11" s="165">
        <v>107654.798515</v>
      </c>
      <c r="F11" s="103">
        <f t="shared" si="4"/>
        <v>15.8</v>
      </c>
      <c r="G11" s="166">
        <f t="shared" si="5"/>
        <v>3.9</v>
      </c>
      <c r="H11" s="167">
        <v>208</v>
      </c>
      <c r="I11" s="167">
        <f t="shared" si="0"/>
        <v>1596.2190900000001</v>
      </c>
      <c r="J11" s="172">
        <f t="shared" si="1"/>
        <v>91405.205189</v>
      </c>
      <c r="K11" s="167">
        <v>93001.424278999999</v>
      </c>
      <c r="L11" s="167">
        <f t="shared" si="2"/>
        <v>-98.401410251577701</v>
      </c>
      <c r="M11" s="167"/>
      <c r="N11" s="167"/>
      <c r="O11" s="167">
        <v>207</v>
      </c>
      <c r="P11" s="167" t="s">
        <v>62</v>
      </c>
      <c r="Q11" s="167">
        <v>120.976698</v>
      </c>
      <c r="R11" s="167"/>
      <c r="S11" s="167"/>
      <c r="T11" s="167"/>
      <c r="U11" s="167"/>
      <c r="V11" s="167" t="s">
        <v>64</v>
      </c>
      <c r="W11" s="167" t="s">
        <v>65</v>
      </c>
      <c r="X11" s="167">
        <v>107654.798515</v>
      </c>
      <c r="Y11" s="172">
        <f t="shared" si="3"/>
        <v>14653.374236</v>
      </c>
      <c r="Z11" s="167"/>
      <c r="AA11" s="167"/>
      <c r="AB11" s="167"/>
    </row>
    <row r="12" spans="1:28" ht="24" customHeight="1">
      <c r="A12" s="162" t="s">
        <v>66</v>
      </c>
      <c r="B12" s="163">
        <v>56142.710894999997</v>
      </c>
      <c r="C12" s="164">
        <v>61492.754930000003</v>
      </c>
      <c r="D12" s="165">
        <v>51909.957447000001</v>
      </c>
      <c r="E12" s="165">
        <v>38941.158240999997</v>
      </c>
      <c r="F12" s="103">
        <f t="shared" si="4"/>
        <v>-25</v>
      </c>
      <c r="G12" s="166">
        <f t="shared" si="5"/>
        <v>-7.5</v>
      </c>
      <c r="H12" s="167">
        <v>210</v>
      </c>
      <c r="I12" s="167">
        <f t="shared" si="0"/>
        <v>521.85700899999995</v>
      </c>
      <c r="J12" s="172">
        <f t="shared" si="1"/>
        <v>51388.100438000001</v>
      </c>
      <c r="K12" s="167">
        <v>51909.957447000001</v>
      </c>
      <c r="L12" s="167">
        <f t="shared" si="2"/>
        <v>-98.272581203738198</v>
      </c>
      <c r="M12" s="167"/>
      <c r="N12" s="167"/>
      <c r="O12" s="167">
        <v>208</v>
      </c>
      <c r="P12" s="167" t="s">
        <v>65</v>
      </c>
      <c r="Q12" s="167">
        <v>1596.2190900000001</v>
      </c>
      <c r="R12" s="167"/>
      <c r="S12" s="167"/>
      <c r="T12" s="167"/>
      <c r="U12" s="167"/>
      <c r="V12" s="167" t="s">
        <v>67</v>
      </c>
      <c r="W12" s="167" t="s">
        <v>68</v>
      </c>
      <c r="X12" s="167">
        <v>38941.158240999997</v>
      </c>
      <c r="Y12" s="172">
        <f t="shared" si="3"/>
        <v>-12968.799206</v>
      </c>
      <c r="Z12" s="167"/>
      <c r="AA12" s="167"/>
      <c r="AB12" s="167"/>
    </row>
    <row r="13" spans="1:28" ht="24" customHeight="1">
      <c r="A13" s="162" t="s">
        <v>69</v>
      </c>
      <c r="B13" s="163">
        <v>23210.702179</v>
      </c>
      <c r="C13" s="164">
        <v>18491.279869000002</v>
      </c>
      <c r="D13" s="165">
        <v>24613.776880000001</v>
      </c>
      <c r="E13" s="165">
        <v>18500.316233000001</v>
      </c>
      <c r="F13" s="103">
        <f t="shared" si="4"/>
        <v>-24.8</v>
      </c>
      <c r="G13" s="166">
        <f t="shared" si="5"/>
        <v>6</v>
      </c>
      <c r="H13" s="167">
        <v>211</v>
      </c>
      <c r="I13" s="167">
        <f t="shared" si="0"/>
        <v>3616.52</v>
      </c>
      <c r="J13" s="172">
        <f t="shared" si="1"/>
        <v>20997.256880000001</v>
      </c>
      <c r="K13" s="167">
        <v>24613.776880000001</v>
      </c>
      <c r="L13" s="167">
        <f t="shared" si="2"/>
        <v>-87.550083686421999</v>
      </c>
      <c r="M13" s="167"/>
      <c r="N13" s="167"/>
      <c r="O13" s="167">
        <v>209</v>
      </c>
      <c r="P13" s="167" t="s">
        <v>70</v>
      </c>
      <c r="Q13" s="167">
        <v>0</v>
      </c>
      <c r="R13" s="167"/>
      <c r="S13" s="167"/>
      <c r="T13" s="167"/>
      <c r="U13" s="167"/>
      <c r="V13" s="167" t="s">
        <v>71</v>
      </c>
      <c r="W13" s="167" t="s">
        <v>72</v>
      </c>
      <c r="X13" s="167">
        <v>18500.316233000001</v>
      </c>
      <c r="Y13" s="172">
        <f t="shared" si="3"/>
        <v>-6113.4606469999999</v>
      </c>
      <c r="Z13" s="167"/>
      <c r="AA13" s="167"/>
      <c r="AB13" s="175" t="s">
        <v>73</v>
      </c>
    </row>
    <row r="14" spans="1:28" ht="24" customHeight="1">
      <c r="A14" s="162" t="s">
        <v>74</v>
      </c>
      <c r="B14" s="163">
        <v>19090.256103</v>
      </c>
      <c r="C14" s="164">
        <v>64876</v>
      </c>
      <c r="D14" s="165">
        <v>41954.996551999997</v>
      </c>
      <c r="E14" s="165">
        <v>32061.375051999999</v>
      </c>
      <c r="F14" s="103">
        <f t="shared" si="4"/>
        <v>-23.6</v>
      </c>
      <c r="G14" s="166">
        <f t="shared" si="5"/>
        <v>119.8</v>
      </c>
      <c r="H14" s="167">
        <v>212</v>
      </c>
      <c r="I14" s="167">
        <f t="shared" si="0"/>
        <v>219.53620000000001</v>
      </c>
      <c r="J14" s="172">
        <f t="shared" si="1"/>
        <v>41735.460352000002</v>
      </c>
      <c r="K14" s="167">
        <v>41954.996551999997</v>
      </c>
      <c r="L14" s="167">
        <f t="shared" si="2"/>
        <v>-95.932394105678497</v>
      </c>
      <c r="M14" s="167"/>
      <c r="N14" s="167"/>
      <c r="O14" s="167">
        <v>210</v>
      </c>
      <c r="P14" s="167" t="s">
        <v>68</v>
      </c>
      <c r="Q14" s="167">
        <v>521.85700899999995</v>
      </c>
      <c r="R14" s="167"/>
      <c r="S14" s="167"/>
      <c r="T14" s="167"/>
      <c r="U14" s="167"/>
      <c r="V14" s="167" t="s">
        <v>75</v>
      </c>
      <c r="W14" s="167" t="s">
        <v>76</v>
      </c>
      <c r="X14" s="167">
        <v>32061.375051999999</v>
      </c>
      <c r="Y14" s="172">
        <f t="shared" si="3"/>
        <v>-9893.6214999999993</v>
      </c>
      <c r="Z14" s="167"/>
      <c r="AA14" s="167"/>
      <c r="AB14" s="167"/>
    </row>
    <row r="15" spans="1:28" ht="24" customHeight="1">
      <c r="A15" s="162" t="s">
        <v>77</v>
      </c>
      <c r="B15" s="163">
        <v>43457.046424</v>
      </c>
      <c r="C15" s="164">
        <v>42402.584526999999</v>
      </c>
      <c r="D15" s="165">
        <v>32992.865548000002</v>
      </c>
      <c r="E15" s="165">
        <v>51958.361158</v>
      </c>
      <c r="F15" s="103">
        <f t="shared" si="4"/>
        <v>57.5</v>
      </c>
      <c r="G15" s="166">
        <f t="shared" si="5"/>
        <v>-24.1</v>
      </c>
      <c r="H15" s="167">
        <v>213</v>
      </c>
      <c r="I15" s="167">
        <f t="shared" si="0"/>
        <v>18631.490145</v>
      </c>
      <c r="J15" s="172">
        <f t="shared" si="1"/>
        <v>14361.375403</v>
      </c>
      <c r="K15" s="167">
        <v>32992.865548000002</v>
      </c>
      <c r="L15" s="167">
        <f t="shared" si="2"/>
        <v>-99.761806972082795</v>
      </c>
      <c r="M15" s="167"/>
      <c r="N15" s="167"/>
      <c r="O15" s="167">
        <v>211</v>
      </c>
      <c r="P15" s="167" t="s">
        <v>72</v>
      </c>
      <c r="Q15" s="167">
        <v>3616.52</v>
      </c>
      <c r="R15" s="167"/>
      <c r="S15" s="167"/>
      <c r="T15" s="167"/>
      <c r="U15" s="167"/>
      <c r="V15" s="167" t="s">
        <v>78</v>
      </c>
      <c r="W15" s="167" t="s">
        <v>79</v>
      </c>
      <c r="X15" s="167">
        <v>51958.361158</v>
      </c>
      <c r="Y15" s="172">
        <f t="shared" si="3"/>
        <v>18965.495610000002</v>
      </c>
      <c r="Z15" s="167"/>
      <c r="AA15" s="167"/>
      <c r="AB15" s="175" t="s">
        <v>59</v>
      </c>
    </row>
    <row r="16" spans="1:28" ht="24" customHeight="1">
      <c r="A16" s="162" t="s">
        <v>80</v>
      </c>
      <c r="B16" s="163">
        <v>11723.224856999999</v>
      </c>
      <c r="C16" s="164">
        <v>3233.7669820000001</v>
      </c>
      <c r="D16" s="165">
        <v>4625.4498169999997</v>
      </c>
      <c r="E16" s="165">
        <v>6515.6870289999997</v>
      </c>
      <c r="F16" s="103">
        <f t="shared" si="4"/>
        <v>40.9</v>
      </c>
      <c r="G16" s="166">
        <f t="shared" si="5"/>
        <v>-60.5</v>
      </c>
      <c r="H16" s="167">
        <v>214</v>
      </c>
      <c r="I16" s="167">
        <f t="shared" si="0"/>
        <v>0</v>
      </c>
      <c r="J16" s="172">
        <f t="shared" si="1"/>
        <v>4625.4498169999997</v>
      </c>
      <c r="K16" s="167">
        <v>4625.4498169999997</v>
      </c>
      <c r="L16" s="167">
        <f t="shared" si="2"/>
        <v>3.21404898926016</v>
      </c>
      <c r="M16" s="167"/>
      <c r="N16" s="167"/>
      <c r="O16" s="167">
        <v>212</v>
      </c>
      <c r="P16" s="167" t="s">
        <v>76</v>
      </c>
      <c r="Q16" s="167">
        <v>219.53620000000001</v>
      </c>
      <c r="R16" s="167"/>
      <c r="S16" s="167"/>
      <c r="T16" s="167"/>
      <c r="U16" s="167"/>
      <c r="V16" s="167" t="s">
        <v>81</v>
      </c>
      <c r="W16" s="167" t="s">
        <v>82</v>
      </c>
      <c r="X16" s="167">
        <v>6515.6870289999997</v>
      </c>
      <c r="Y16" s="172">
        <f t="shared" si="3"/>
        <v>1890.237212</v>
      </c>
      <c r="Z16" s="167"/>
      <c r="AA16" s="167"/>
      <c r="AB16" s="167"/>
    </row>
    <row r="17" spans="1:28" ht="24" customHeight="1">
      <c r="A17" s="162" t="s">
        <v>83</v>
      </c>
      <c r="B17" s="163">
        <v>1026.89175</v>
      </c>
      <c r="C17" s="164">
        <v>8545.0336769999994</v>
      </c>
      <c r="D17" s="165">
        <v>1773.669707</v>
      </c>
      <c r="E17" s="165">
        <v>90.2</v>
      </c>
      <c r="F17" s="103">
        <f t="shared" si="4"/>
        <v>-94.9</v>
      </c>
      <c r="G17" s="166">
        <f t="shared" si="5"/>
        <v>72.7</v>
      </c>
      <c r="H17" s="167">
        <v>215</v>
      </c>
      <c r="I17" s="167">
        <f t="shared" si="0"/>
        <v>34.808</v>
      </c>
      <c r="J17" s="172">
        <f t="shared" si="1"/>
        <v>1738.861707</v>
      </c>
      <c r="K17" s="167">
        <v>1773.669707</v>
      </c>
      <c r="L17" s="167">
        <f t="shared" si="2"/>
        <v>40.432448292152003</v>
      </c>
      <c r="M17" s="167"/>
      <c r="N17" s="167"/>
      <c r="O17" s="167">
        <v>213</v>
      </c>
      <c r="P17" s="167" t="s">
        <v>79</v>
      </c>
      <c r="Q17" s="167">
        <v>18631.490145</v>
      </c>
      <c r="R17" s="167"/>
      <c r="S17" s="167"/>
      <c r="T17" s="167"/>
      <c r="U17" s="167"/>
      <c r="V17" s="167" t="s">
        <v>84</v>
      </c>
      <c r="W17" s="167" t="s">
        <v>85</v>
      </c>
      <c r="X17" s="167">
        <v>90.2</v>
      </c>
      <c r="Y17" s="172">
        <f t="shared" si="3"/>
        <v>-1683.469707</v>
      </c>
      <c r="Z17" s="167"/>
      <c r="AA17" s="167"/>
      <c r="AB17" s="175" t="s">
        <v>73</v>
      </c>
    </row>
    <row r="18" spans="1:28" ht="24" customHeight="1">
      <c r="A18" s="162" t="s">
        <v>86</v>
      </c>
      <c r="B18" s="163">
        <v>1333.4237700000001</v>
      </c>
      <c r="C18" s="164">
        <v>2292.8942590000001</v>
      </c>
      <c r="D18" s="165">
        <v>1062.2374070000001</v>
      </c>
      <c r="E18" s="165">
        <v>867.18742899999995</v>
      </c>
      <c r="F18" s="103">
        <f t="shared" si="4"/>
        <v>-18.399999999999999</v>
      </c>
      <c r="G18" s="166">
        <f t="shared" si="5"/>
        <v>-20.3</v>
      </c>
      <c r="H18" s="167">
        <v>216</v>
      </c>
      <c r="I18" s="167">
        <f t="shared" si="0"/>
        <v>41.39</v>
      </c>
      <c r="J18" s="172">
        <f t="shared" si="1"/>
        <v>1020.847407</v>
      </c>
      <c r="K18" s="167">
        <v>1062.2374070000001</v>
      </c>
      <c r="L18" s="167">
        <f t="shared" si="2"/>
        <v>322.45297453117303</v>
      </c>
      <c r="M18" s="167"/>
      <c r="N18" s="167"/>
      <c r="O18" s="167">
        <v>214</v>
      </c>
      <c r="P18" s="167" t="s">
        <v>82</v>
      </c>
      <c r="Q18" s="167">
        <v>0</v>
      </c>
      <c r="R18" s="167"/>
      <c r="S18" s="167"/>
      <c r="T18" s="167"/>
      <c r="U18" s="167"/>
      <c r="V18" s="167" t="s">
        <v>87</v>
      </c>
      <c r="W18" s="167" t="s">
        <v>88</v>
      </c>
      <c r="X18" s="167">
        <v>867.18742899999995</v>
      </c>
      <c r="Y18" s="172">
        <f t="shared" si="3"/>
        <v>-195.04997800000001</v>
      </c>
      <c r="Z18" s="167"/>
      <c r="AA18" s="167"/>
      <c r="AB18" s="167"/>
    </row>
    <row r="19" spans="1:28" ht="24" customHeight="1">
      <c r="A19" s="162" t="s">
        <v>89</v>
      </c>
      <c r="B19" s="163">
        <v>1997.0617090000001</v>
      </c>
      <c r="C19" s="164">
        <v>398.54485299999999</v>
      </c>
      <c r="D19" s="165">
        <v>2302.1488690000001</v>
      </c>
      <c r="E19" s="165">
        <v>2335.8583589999998</v>
      </c>
      <c r="F19" s="103">
        <f t="shared" si="4"/>
        <v>1.5</v>
      </c>
      <c r="G19" s="166">
        <f t="shared" si="5"/>
        <v>15.3</v>
      </c>
      <c r="H19" s="167">
        <v>220</v>
      </c>
      <c r="I19" s="167">
        <f t="shared" si="0"/>
        <v>2270</v>
      </c>
      <c r="J19" s="172">
        <f t="shared" si="1"/>
        <v>32.148869000000097</v>
      </c>
      <c r="K19" s="167">
        <v>2302.1488690000001</v>
      </c>
      <c r="L19" s="167">
        <f t="shared" si="2"/>
        <v>-100</v>
      </c>
      <c r="M19" s="167"/>
      <c r="N19" s="167"/>
      <c r="O19" s="167">
        <v>215</v>
      </c>
      <c r="P19" s="167" t="s">
        <v>85</v>
      </c>
      <c r="Q19" s="167">
        <v>34.808</v>
      </c>
      <c r="R19" s="167"/>
      <c r="S19" s="167"/>
      <c r="T19" s="167"/>
      <c r="U19" s="167"/>
      <c r="V19" s="167" t="s">
        <v>90</v>
      </c>
      <c r="W19" s="167" t="s">
        <v>91</v>
      </c>
      <c r="X19" s="167">
        <v>2335.8583589999998</v>
      </c>
      <c r="Y19" s="172">
        <f t="shared" si="3"/>
        <v>33.709489999999697</v>
      </c>
      <c r="Z19" s="167"/>
      <c r="AA19" s="167"/>
      <c r="AB19" s="167"/>
    </row>
    <row r="20" spans="1:28" ht="27.75" customHeight="1">
      <c r="A20" s="162" t="s">
        <v>92</v>
      </c>
      <c r="B20" s="163">
        <v>0</v>
      </c>
      <c r="C20" s="164">
        <v>5000.6099999999997</v>
      </c>
      <c r="D20" s="165">
        <v>2638.9</v>
      </c>
      <c r="E20" s="165">
        <v>357.2</v>
      </c>
      <c r="F20" s="103">
        <f t="shared" si="4"/>
        <v>-86.5</v>
      </c>
      <c r="G20" s="166">
        <f t="shared" si="5"/>
        <v>100</v>
      </c>
      <c r="H20" s="167">
        <v>221</v>
      </c>
      <c r="I20" s="167">
        <f t="shared" si="0"/>
        <v>8045.35</v>
      </c>
      <c r="J20" s="172">
        <f t="shared" si="1"/>
        <v>-5406.45</v>
      </c>
      <c r="K20" s="167">
        <v>2638.9</v>
      </c>
      <c r="L20" s="167">
        <f t="shared" si="2"/>
        <v>-43.0469482723108</v>
      </c>
      <c r="M20" s="167"/>
      <c r="N20" s="167"/>
      <c r="O20" s="167">
        <v>216</v>
      </c>
      <c r="P20" s="167" t="s">
        <v>88</v>
      </c>
      <c r="Q20" s="167">
        <v>41.39</v>
      </c>
      <c r="R20" s="167"/>
      <c r="S20" s="167"/>
      <c r="T20" s="167"/>
      <c r="U20" s="167"/>
      <c r="V20" s="167" t="s">
        <v>93</v>
      </c>
      <c r="W20" s="167" t="s">
        <v>94</v>
      </c>
      <c r="X20" s="167">
        <v>357.2</v>
      </c>
      <c r="Y20" s="172">
        <f t="shared" si="3"/>
        <v>-2281.6999999999998</v>
      </c>
      <c r="Z20" s="167"/>
      <c r="AA20" s="167"/>
      <c r="AB20" s="175" t="s">
        <v>73</v>
      </c>
    </row>
    <row r="21" spans="1:28" ht="24" hidden="1" customHeight="1">
      <c r="A21" s="162" t="s">
        <v>95</v>
      </c>
      <c r="B21" s="163">
        <v>69.59</v>
      </c>
      <c r="C21" s="164">
        <v>68.52</v>
      </c>
      <c r="D21" s="165">
        <v>101</v>
      </c>
      <c r="E21" s="165"/>
      <c r="F21" s="103"/>
      <c r="G21" s="166">
        <f t="shared" si="5"/>
        <v>45.1</v>
      </c>
      <c r="H21" s="167">
        <v>222</v>
      </c>
      <c r="I21" s="167">
        <f t="shared" si="0"/>
        <v>0</v>
      </c>
      <c r="J21" s="172">
        <f t="shared" si="1"/>
        <v>101</v>
      </c>
      <c r="K21" s="167">
        <v>101</v>
      </c>
      <c r="L21" s="167">
        <f t="shared" si="2"/>
        <v>4008.8441330998198</v>
      </c>
      <c r="M21" s="167"/>
      <c r="N21" s="167"/>
      <c r="O21" s="167">
        <v>217</v>
      </c>
      <c r="P21" s="167" t="s">
        <v>96</v>
      </c>
      <c r="Q21" s="167">
        <v>0</v>
      </c>
      <c r="R21" s="167"/>
      <c r="S21" s="167"/>
      <c r="T21" s="167"/>
      <c r="U21" s="167"/>
      <c r="V21" s="167"/>
      <c r="W21" s="167"/>
      <c r="X21" s="167"/>
      <c r="Y21" s="172">
        <f t="shared" si="3"/>
        <v>-101</v>
      </c>
      <c r="Z21" s="167"/>
      <c r="AA21" s="167"/>
      <c r="AB21" s="167"/>
    </row>
    <row r="22" spans="1:28" ht="24" customHeight="1">
      <c r="A22" s="162" t="s">
        <v>97</v>
      </c>
      <c r="B22" s="163">
        <v>4114.3702819999999</v>
      </c>
      <c r="C22" s="164">
        <v>3405.5163520000001</v>
      </c>
      <c r="D22" s="165">
        <v>3337.7018370000001</v>
      </c>
      <c r="E22" s="165">
        <v>3438.3162729999999</v>
      </c>
      <c r="F22" s="103">
        <f t="shared" si="4"/>
        <v>3</v>
      </c>
      <c r="G22" s="166">
        <f t="shared" si="5"/>
        <v>-18.899999999999999</v>
      </c>
      <c r="H22" s="167">
        <v>224</v>
      </c>
      <c r="I22" s="167">
        <f t="shared" si="0"/>
        <v>0</v>
      </c>
      <c r="J22" s="172">
        <f t="shared" si="1"/>
        <v>3337.7018370000001</v>
      </c>
      <c r="K22" s="167">
        <v>3337.7018370000001</v>
      </c>
      <c r="L22" s="167">
        <f t="shared" si="2"/>
        <v>-98.384973251774298</v>
      </c>
      <c r="M22" s="167"/>
      <c r="N22" s="167"/>
      <c r="O22" s="167">
        <v>219</v>
      </c>
      <c r="P22" s="167" t="s">
        <v>98</v>
      </c>
      <c r="Q22" s="167">
        <v>0</v>
      </c>
      <c r="R22" s="167"/>
      <c r="S22" s="167"/>
      <c r="T22" s="167"/>
      <c r="U22" s="167"/>
      <c r="V22" s="167" t="s">
        <v>99</v>
      </c>
      <c r="W22" s="167" t="s">
        <v>100</v>
      </c>
      <c r="X22" s="167">
        <v>3438.3162729999999</v>
      </c>
      <c r="Y22" s="172">
        <f t="shared" si="3"/>
        <v>100.614436</v>
      </c>
      <c r="Z22" s="167"/>
      <c r="AA22" s="167"/>
      <c r="AB22" s="167"/>
    </row>
    <row r="23" spans="1:28" ht="24" customHeight="1">
      <c r="A23" s="162" t="s">
        <v>101</v>
      </c>
      <c r="B23" s="163">
        <v>12000</v>
      </c>
      <c r="C23" s="164">
        <v>0</v>
      </c>
      <c r="D23" s="110">
        <v>12000</v>
      </c>
      <c r="E23" s="110">
        <v>4000</v>
      </c>
      <c r="F23" s="103">
        <f t="shared" si="4"/>
        <v>-66.7</v>
      </c>
      <c r="G23" s="166">
        <f t="shared" si="5"/>
        <v>0</v>
      </c>
      <c r="H23" s="167">
        <v>227</v>
      </c>
      <c r="I23" s="167">
        <f t="shared" si="0"/>
        <v>0</v>
      </c>
      <c r="J23" s="172">
        <f t="shared" si="1"/>
        <v>12000</v>
      </c>
      <c r="K23" s="167">
        <v>12000</v>
      </c>
      <c r="L23" s="167" t="e">
        <f t="shared" si="2"/>
        <v>#DIV/0!</v>
      </c>
      <c r="M23" s="167"/>
      <c r="N23" s="167"/>
      <c r="O23" s="167">
        <v>220</v>
      </c>
      <c r="P23" s="167" t="s">
        <v>91</v>
      </c>
      <c r="Q23" s="167">
        <v>2270</v>
      </c>
      <c r="R23" s="167"/>
      <c r="S23" s="167"/>
      <c r="T23" s="167"/>
      <c r="U23" s="175" t="s">
        <v>102</v>
      </c>
      <c r="V23" s="167" t="s">
        <v>103</v>
      </c>
      <c r="W23" s="167" t="s">
        <v>104</v>
      </c>
      <c r="X23" s="167">
        <v>4000</v>
      </c>
      <c r="Y23" s="172">
        <f t="shared" si="3"/>
        <v>-8000</v>
      </c>
      <c r="Z23" s="167"/>
      <c r="AA23" s="167"/>
      <c r="AB23" s="177" t="s">
        <v>105</v>
      </c>
    </row>
    <row r="24" spans="1:28" ht="24" customHeight="1">
      <c r="A24" s="162" t="s">
        <v>106</v>
      </c>
      <c r="B24" s="163">
        <v>10149.6</v>
      </c>
      <c r="C24" s="164">
        <v>0</v>
      </c>
      <c r="D24" s="165">
        <v>9686.4</v>
      </c>
      <c r="E24" s="165">
        <v>19456.400000000001</v>
      </c>
      <c r="F24" s="103">
        <f t="shared" si="4"/>
        <v>100.9</v>
      </c>
      <c r="G24" s="166">
        <f t="shared" si="5"/>
        <v>-4.5999999999999996</v>
      </c>
      <c r="H24" s="167">
        <v>229</v>
      </c>
      <c r="I24" s="167">
        <f t="shared" si="0"/>
        <v>0</v>
      </c>
      <c r="J24" s="172">
        <f t="shared" si="1"/>
        <v>9686.4</v>
      </c>
      <c r="K24" s="167">
        <v>9686.4</v>
      </c>
      <c r="L24" s="167" t="e">
        <f t="shared" si="2"/>
        <v>#DIV/0!</v>
      </c>
      <c r="M24" s="167"/>
      <c r="N24" s="167"/>
      <c r="O24" s="167">
        <v>221</v>
      </c>
      <c r="P24" s="167" t="s">
        <v>94</v>
      </c>
      <c r="Q24" s="167">
        <v>8045.35</v>
      </c>
      <c r="R24" s="167"/>
      <c r="S24" s="167"/>
      <c r="T24" s="167"/>
      <c r="U24" s="175" t="s">
        <v>107</v>
      </c>
      <c r="V24" s="167" t="s">
        <v>108</v>
      </c>
      <c r="W24" s="167" t="s">
        <v>109</v>
      </c>
      <c r="X24" s="167">
        <v>19456.400000000001</v>
      </c>
      <c r="Y24" s="172">
        <f t="shared" si="3"/>
        <v>9770</v>
      </c>
      <c r="Z24" s="167"/>
      <c r="AA24" s="167"/>
      <c r="AB24" s="177" t="s">
        <v>105</v>
      </c>
    </row>
    <row r="25" spans="1:28" ht="24" hidden="1" customHeight="1">
      <c r="A25" s="162" t="s">
        <v>110</v>
      </c>
      <c r="B25" s="163"/>
      <c r="C25" s="164">
        <v>0</v>
      </c>
      <c r="D25" s="165">
        <v>0</v>
      </c>
      <c r="E25" s="165"/>
      <c r="F25" s="103">
        <f t="shared" si="4"/>
        <v>0</v>
      </c>
      <c r="G25" s="166"/>
      <c r="H25" s="167">
        <v>230</v>
      </c>
      <c r="I25" s="167">
        <f t="shared" si="0"/>
        <v>1459</v>
      </c>
      <c r="J25" s="172">
        <f t="shared" si="1"/>
        <v>-1459</v>
      </c>
      <c r="K25" s="167">
        <v>0</v>
      </c>
      <c r="L25" s="167" t="e">
        <f t="shared" si="2"/>
        <v>#DIV/0!</v>
      </c>
      <c r="M25" s="167"/>
      <c r="N25" s="167"/>
      <c r="O25" s="167">
        <v>222</v>
      </c>
      <c r="P25" s="167" t="s">
        <v>111</v>
      </c>
      <c r="Q25" s="167">
        <v>0</v>
      </c>
      <c r="R25" s="167"/>
      <c r="S25" s="167"/>
      <c r="T25" s="167"/>
      <c r="U25" s="167"/>
      <c r="V25" s="167" t="s">
        <v>112</v>
      </c>
      <c r="W25" s="167" t="s">
        <v>113</v>
      </c>
      <c r="X25" s="167" t="s">
        <v>114</v>
      </c>
      <c r="Y25" s="167"/>
      <c r="Z25" s="167"/>
      <c r="AA25" s="167"/>
      <c r="AB25" s="167"/>
    </row>
    <row r="26" spans="1:28" ht="24.75" hidden="1" customHeight="1">
      <c r="A26" s="162" t="s">
        <v>115</v>
      </c>
      <c r="B26" s="163"/>
      <c r="C26" s="164">
        <v>0</v>
      </c>
      <c r="D26" s="165"/>
      <c r="E26" s="165"/>
      <c r="F26" s="103">
        <f t="shared" si="4"/>
        <v>0</v>
      </c>
      <c r="G26" s="166"/>
      <c r="H26" s="167">
        <v>231</v>
      </c>
      <c r="I26" s="167">
        <f t="shared" si="0"/>
        <v>0</v>
      </c>
      <c r="J26" s="172">
        <f t="shared" si="1"/>
        <v>0</v>
      </c>
      <c r="K26" s="167">
        <v>2848</v>
      </c>
      <c r="L26" s="167" t="e">
        <f t="shared" si="2"/>
        <v>#DIV/0!</v>
      </c>
      <c r="M26" s="167"/>
      <c r="N26" s="167"/>
      <c r="O26" s="167">
        <v>223</v>
      </c>
      <c r="P26" s="167" t="s">
        <v>116</v>
      </c>
      <c r="Q26" s="167">
        <v>0</v>
      </c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</row>
    <row r="27" spans="1:28" ht="24" customHeight="1">
      <c r="A27" s="162" t="s">
        <v>117</v>
      </c>
      <c r="B27" s="163">
        <v>4000</v>
      </c>
      <c r="C27" s="164">
        <v>2033.17</v>
      </c>
      <c r="D27" s="165">
        <v>2815.38</v>
      </c>
      <c r="E27" s="165">
        <v>3000</v>
      </c>
      <c r="F27" s="103">
        <f t="shared" si="4"/>
        <v>6.6</v>
      </c>
      <c r="G27" s="166">
        <f t="shared" si="5"/>
        <v>-29.6</v>
      </c>
      <c r="H27" s="167">
        <v>232</v>
      </c>
      <c r="I27" s="167">
        <f t="shared" si="0"/>
        <v>0</v>
      </c>
      <c r="J27" s="172">
        <f t="shared" si="1"/>
        <v>2815.38</v>
      </c>
      <c r="K27" s="167">
        <v>2815.38</v>
      </c>
      <c r="L27" s="167">
        <f t="shared" si="2"/>
        <v>-100</v>
      </c>
      <c r="M27" s="167"/>
      <c r="N27" s="167"/>
      <c r="O27" s="167">
        <v>224</v>
      </c>
      <c r="P27" s="167" t="s">
        <v>100</v>
      </c>
      <c r="Q27" s="167">
        <v>0</v>
      </c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</row>
    <row r="28" spans="1:28" ht="24" customHeight="1">
      <c r="A28" s="162" t="s">
        <v>118</v>
      </c>
      <c r="B28" s="163">
        <v>55</v>
      </c>
      <c r="C28" s="164">
        <v>19.553443000000001</v>
      </c>
      <c r="D28" s="110">
        <v>55</v>
      </c>
      <c r="E28" s="110">
        <v>25</v>
      </c>
      <c r="F28" s="103">
        <f t="shared" si="4"/>
        <v>-54.5</v>
      </c>
      <c r="G28" s="166">
        <f t="shared" si="5"/>
        <v>0</v>
      </c>
      <c r="H28" s="167">
        <v>233</v>
      </c>
      <c r="I28" s="167">
        <f t="shared" si="0"/>
        <v>0</v>
      </c>
      <c r="J28" s="172">
        <f t="shared" si="1"/>
        <v>55</v>
      </c>
      <c r="K28" s="167">
        <v>55</v>
      </c>
      <c r="L28" s="167">
        <f t="shared" si="2"/>
        <v>-100</v>
      </c>
      <c r="M28" s="167"/>
      <c r="N28" s="167"/>
      <c r="O28" s="167">
        <v>227</v>
      </c>
      <c r="P28" s="167" t="s">
        <v>104</v>
      </c>
      <c r="Q28" s="167">
        <v>0</v>
      </c>
      <c r="R28" s="167"/>
      <c r="S28" s="167"/>
      <c r="T28" s="167"/>
      <c r="U28" s="167"/>
      <c r="V28" s="167" t="s">
        <v>119</v>
      </c>
      <c r="W28" s="167" t="s">
        <v>120</v>
      </c>
      <c r="X28" s="167" t="s">
        <v>121</v>
      </c>
      <c r="Y28" s="167"/>
      <c r="Z28" s="167"/>
      <c r="AA28" s="167"/>
      <c r="AB28" s="167"/>
    </row>
    <row r="29" spans="1:28" ht="26.25" customHeight="1">
      <c r="A29" s="126" t="s">
        <v>34</v>
      </c>
      <c r="B29" s="168">
        <f>SUM(B5:B28)</f>
        <v>522630.88559700001</v>
      </c>
      <c r="C29" s="169">
        <f>SUM(C5:C28)</f>
        <v>571357.99303400004</v>
      </c>
      <c r="D29" s="170">
        <f>SUM(D5:D28)</f>
        <v>530412.19385799998</v>
      </c>
      <c r="E29" s="170">
        <f>SUM(E5:E28)</f>
        <v>521273.67535999999</v>
      </c>
      <c r="F29" s="126">
        <f t="shared" si="4"/>
        <v>-1.7</v>
      </c>
      <c r="G29" s="166">
        <f t="shared" si="5"/>
        <v>1.5</v>
      </c>
      <c r="H29" s="167" t="str">
        <f>MID(A29,1,3)</f>
        <v>合计</v>
      </c>
      <c r="I29" s="167" t="e">
        <f t="shared" si="0"/>
        <v>#N/A</v>
      </c>
      <c r="J29" s="172" t="e">
        <f t="shared" si="1"/>
        <v>#N/A</v>
      </c>
      <c r="K29" s="167">
        <v>55</v>
      </c>
      <c r="L29" s="167"/>
      <c r="M29" s="167"/>
      <c r="N29" s="167"/>
      <c r="O29" s="167">
        <v>229</v>
      </c>
      <c r="P29" s="167" t="s">
        <v>109</v>
      </c>
      <c r="Q29" s="167">
        <v>0</v>
      </c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</row>
    <row r="30" spans="1:28" ht="24" hidden="1" customHeight="1">
      <c r="H30" s="96" t="str">
        <f>MID(A30,1,3)</f>
        <v/>
      </c>
      <c r="I30" s="96" t="e">
        <f t="shared" si="0"/>
        <v>#N/A</v>
      </c>
      <c r="J30" s="173" t="e">
        <f t="shared" si="1"/>
        <v>#N/A</v>
      </c>
      <c r="K30" s="96">
        <v>55</v>
      </c>
      <c r="O30" s="96">
        <v>230</v>
      </c>
      <c r="P30" s="96" t="s">
        <v>122</v>
      </c>
      <c r="Q30" s="96">
        <v>1459</v>
      </c>
    </row>
    <row r="31" spans="1:28" ht="24" hidden="1" customHeight="1">
      <c r="D31" s="157">
        <v>533259.81000000006</v>
      </c>
      <c r="F31" s="171">
        <f>D31-D29</f>
        <v>2847.6161419999598</v>
      </c>
      <c r="O31" s="96">
        <v>231</v>
      </c>
      <c r="P31" s="96" t="s">
        <v>123</v>
      </c>
      <c r="Q31" s="96">
        <v>0</v>
      </c>
    </row>
    <row r="32" spans="1:28" ht="24" hidden="1" customHeight="1">
      <c r="O32" s="96">
        <v>232</v>
      </c>
      <c r="P32" s="96" t="s">
        <v>113</v>
      </c>
      <c r="Q32" s="96">
        <v>0</v>
      </c>
    </row>
    <row r="33" spans="1:17" ht="24" hidden="1" customHeight="1">
      <c r="O33" s="96">
        <v>233</v>
      </c>
      <c r="P33" s="96" t="s">
        <v>120</v>
      </c>
      <c r="Q33" s="96">
        <v>0</v>
      </c>
    </row>
    <row r="34" spans="1:17" ht="24" hidden="1" customHeight="1">
      <c r="O34" s="96">
        <v>234</v>
      </c>
      <c r="P34" s="96" t="s">
        <v>124</v>
      </c>
      <c r="Q34" s="96">
        <v>0</v>
      </c>
    </row>
    <row r="35" spans="1:17" ht="24" hidden="1" customHeight="1"/>
    <row r="36" spans="1:17" ht="24" customHeight="1">
      <c r="A36" s="137"/>
      <c r="K36" s="174">
        <f>SUM(K5:K35)</f>
        <v>532821.19385799998</v>
      </c>
    </row>
  </sheetData>
  <mergeCells count="1">
    <mergeCell ref="A2:G2"/>
  </mergeCells>
  <phoneticPr fontId="44" type="noConversion"/>
  <printOptions horizontalCentered="1"/>
  <pageMargins left="0.55000000000000004" right="0.55000000000000004" top="0.59027777777777801" bottom="0.59027777777777801" header="0.51111111111111096" footer="0.51111111111111096"/>
  <pageSetup paperSize="9" orientation="portrait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E11" sqref="E11"/>
    </sheetView>
  </sheetViews>
  <sheetFormatPr defaultColWidth="6.75" defaultRowHeight="21.95" customHeight="1"/>
  <cols>
    <col min="1" max="1" width="51.375" style="1" customWidth="1"/>
    <col min="2" max="2" width="22.625" style="1" customWidth="1"/>
    <col min="3" max="3" width="7.625" style="1" customWidth="1"/>
    <col min="4" max="4" width="16.125" style="1" customWidth="1"/>
    <col min="5" max="256" width="6.75" style="1"/>
    <col min="257" max="257" width="51.375" style="1" customWidth="1"/>
    <col min="258" max="258" width="22.625" style="1" customWidth="1"/>
    <col min="259" max="259" width="7.625" style="1" customWidth="1"/>
    <col min="260" max="260" width="16.125" style="1" customWidth="1"/>
    <col min="261" max="512" width="6.75" style="1"/>
    <col min="513" max="513" width="51.375" style="1" customWidth="1"/>
    <col min="514" max="514" width="22.625" style="1" customWidth="1"/>
    <col min="515" max="515" width="7.625" style="1" customWidth="1"/>
    <col min="516" max="516" width="16.125" style="1" customWidth="1"/>
    <col min="517" max="768" width="6.75" style="1"/>
    <col min="769" max="769" width="51.375" style="1" customWidth="1"/>
    <col min="770" max="770" width="22.625" style="1" customWidth="1"/>
    <col min="771" max="771" width="7.625" style="1" customWidth="1"/>
    <col min="772" max="772" width="16.125" style="1" customWidth="1"/>
    <col min="773" max="1024" width="6.75" style="1"/>
    <col min="1025" max="1025" width="51.375" style="1" customWidth="1"/>
    <col min="1026" max="1026" width="22.625" style="1" customWidth="1"/>
    <col min="1027" max="1027" width="7.625" style="1" customWidth="1"/>
    <col min="1028" max="1028" width="16.125" style="1" customWidth="1"/>
    <col min="1029" max="1280" width="6.75" style="1"/>
    <col min="1281" max="1281" width="51.375" style="1" customWidth="1"/>
    <col min="1282" max="1282" width="22.625" style="1" customWidth="1"/>
    <col min="1283" max="1283" width="7.625" style="1" customWidth="1"/>
    <col min="1284" max="1284" width="16.125" style="1" customWidth="1"/>
    <col min="1285" max="1536" width="6.75" style="1"/>
    <col min="1537" max="1537" width="51.375" style="1" customWidth="1"/>
    <col min="1538" max="1538" width="22.625" style="1" customWidth="1"/>
    <col min="1539" max="1539" width="7.625" style="1" customWidth="1"/>
    <col min="1540" max="1540" width="16.125" style="1" customWidth="1"/>
    <col min="1541" max="1792" width="6.75" style="1"/>
    <col min="1793" max="1793" width="51.375" style="1" customWidth="1"/>
    <col min="1794" max="1794" width="22.625" style="1" customWidth="1"/>
    <col min="1795" max="1795" width="7.625" style="1" customWidth="1"/>
    <col min="1796" max="1796" width="16.125" style="1" customWidth="1"/>
    <col min="1797" max="2048" width="6.75" style="1"/>
    <col min="2049" max="2049" width="51.375" style="1" customWidth="1"/>
    <col min="2050" max="2050" width="22.625" style="1" customWidth="1"/>
    <col min="2051" max="2051" width="7.625" style="1" customWidth="1"/>
    <col min="2052" max="2052" width="16.125" style="1" customWidth="1"/>
    <col min="2053" max="2304" width="6.75" style="1"/>
    <col min="2305" max="2305" width="51.375" style="1" customWidth="1"/>
    <col min="2306" max="2306" width="22.625" style="1" customWidth="1"/>
    <col min="2307" max="2307" width="7.625" style="1" customWidth="1"/>
    <col min="2308" max="2308" width="16.125" style="1" customWidth="1"/>
    <col min="2309" max="2560" width="6.75" style="1"/>
    <col min="2561" max="2561" width="51.375" style="1" customWidth="1"/>
    <col min="2562" max="2562" width="22.625" style="1" customWidth="1"/>
    <col min="2563" max="2563" width="7.625" style="1" customWidth="1"/>
    <col min="2564" max="2564" width="16.125" style="1" customWidth="1"/>
    <col min="2565" max="2816" width="6.75" style="1"/>
    <col min="2817" max="2817" width="51.375" style="1" customWidth="1"/>
    <col min="2818" max="2818" width="22.625" style="1" customWidth="1"/>
    <col min="2819" max="2819" width="7.625" style="1" customWidth="1"/>
    <col min="2820" max="2820" width="16.125" style="1" customWidth="1"/>
    <col min="2821" max="3072" width="6.75" style="1"/>
    <col min="3073" max="3073" width="51.375" style="1" customWidth="1"/>
    <col min="3074" max="3074" width="22.625" style="1" customWidth="1"/>
    <col min="3075" max="3075" width="7.625" style="1" customWidth="1"/>
    <col min="3076" max="3076" width="16.125" style="1" customWidth="1"/>
    <col min="3077" max="3328" width="6.75" style="1"/>
    <col min="3329" max="3329" width="51.375" style="1" customWidth="1"/>
    <col min="3330" max="3330" width="22.625" style="1" customWidth="1"/>
    <col min="3331" max="3331" width="7.625" style="1" customWidth="1"/>
    <col min="3332" max="3332" width="16.125" style="1" customWidth="1"/>
    <col min="3333" max="3584" width="6.75" style="1"/>
    <col min="3585" max="3585" width="51.375" style="1" customWidth="1"/>
    <col min="3586" max="3586" width="22.625" style="1" customWidth="1"/>
    <col min="3587" max="3587" width="7.625" style="1" customWidth="1"/>
    <col min="3588" max="3588" width="16.125" style="1" customWidth="1"/>
    <col min="3589" max="3840" width="6.75" style="1"/>
    <col min="3841" max="3841" width="51.375" style="1" customWidth="1"/>
    <col min="3842" max="3842" width="22.625" style="1" customWidth="1"/>
    <col min="3843" max="3843" width="7.625" style="1" customWidth="1"/>
    <col min="3844" max="3844" width="16.125" style="1" customWidth="1"/>
    <col min="3845" max="4096" width="6.75" style="1"/>
    <col min="4097" max="4097" width="51.375" style="1" customWidth="1"/>
    <col min="4098" max="4098" width="22.625" style="1" customWidth="1"/>
    <col min="4099" max="4099" width="7.625" style="1" customWidth="1"/>
    <col min="4100" max="4100" width="16.125" style="1" customWidth="1"/>
    <col min="4101" max="4352" width="6.75" style="1"/>
    <col min="4353" max="4353" width="51.375" style="1" customWidth="1"/>
    <col min="4354" max="4354" width="22.625" style="1" customWidth="1"/>
    <col min="4355" max="4355" width="7.625" style="1" customWidth="1"/>
    <col min="4356" max="4356" width="16.125" style="1" customWidth="1"/>
    <col min="4357" max="4608" width="6.75" style="1"/>
    <col min="4609" max="4609" width="51.375" style="1" customWidth="1"/>
    <col min="4610" max="4610" width="22.625" style="1" customWidth="1"/>
    <col min="4611" max="4611" width="7.625" style="1" customWidth="1"/>
    <col min="4612" max="4612" width="16.125" style="1" customWidth="1"/>
    <col min="4613" max="4864" width="6.75" style="1"/>
    <col min="4865" max="4865" width="51.375" style="1" customWidth="1"/>
    <col min="4866" max="4866" width="22.625" style="1" customWidth="1"/>
    <col min="4867" max="4867" width="7.625" style="1" customWidth="1"/>
    <col min="4868" max="4868" width="16.125" style="1" customWidth="1"/>
    <col min="4869" max="5120" width="6.75" style="1"/>
    <col min="5121" max="5121" width="51.375" style="1" customWidth="1"/>
    <col min="5122" max="5122" width="22.625" style="1" customWidth="1"/>
    <col min="5123" max="5123" width="7.625" style="1" customWidth="1"/>
    <col min="5124" max="5124" width="16.125" style="1" customWidth="1"/>
    <col min="5125" max="5376" width="6.75" style="1"/>
    <col min="5377" max="5377" width="51.375" style="1" customWidth="1"/>
    <col min="5378" max="5378" width="22.625" style="1" customWidth="1"/>
    <col min="5379" max="5379" width="7.625" style="1" customWidth="1"/>
    <col min="5380" max="5380" width="16.125" style="1" customWidth="1"/>
    <col min="5381" max="5632" width="6.75" style="1"/>
    <col min="5633" max="5633" width="51.375" style="1" customWidth="1"/>
    <col min="5634" max="5634" width="22.625" style="1" customWidth="1"/>
    <col min="5635" max="5635" width="7.625" style="1" customWidth="1"/>
    <col min="5636" max="5636" width="16.125" style="1" customWidth="1"/>
    <col min="5637" max="5888" width="6.75" style="1"/>
    <col min="5889" max="5889" width="51.375" style="1" customWidth="1"/>
    <col min="5890" max="5890" width="22.625" style="1" customWidth="1"/>
    <col min="5891" max="5891" width="7.625" style="1" customWidth="1"/>
    <col min="5892" max="5892" width="16.125" style="1" customWidth="1"/>
    <col min="5893" max="6144" width="6.75" style="1"/>
    <col min="6145" max="6145" width="51.375" style="1" customWidth="1"/>
    <col min="6146" max="6146" width="22.625" style="1" customWidth="1"/>
    <col min="6147" max="6147" width="7.625" style="1" customWidth="1"/>
    <col min="6148" max="6148" width="16.125" style="1" customWidth="1"/>
    <col min="6149" max="6400" width="6.75" style="1"/>
    <col min="6401" max="6401" width="51.375" style="1" customWidth="1"/>
    <col min="6402" max="6402" width="22.625" style="1" customWidth="1"/>
    <col min="6403" max="6403" width="7.625" style="1" customWidth="1"/>
    <col min="6404" max="6404" width="16.125" style="1" customWidth="1"/>
    <col min="6405" max="6656" width="6.75" style="1"/>
    <col min="6657" max="6657" width="51.375" style="1" customWidth="1"/>
    <col min="6658" max="6658" width="22.625" style="1" customWidth="1"/>
    <col min="6659" max="6659" width="7.625" style="1" customWidth="1"/>
    <col min="6660" max="6660" width="16.125" style="1" customWidth="1"/>
    <col min="6661" max="6912" width="6.75" style="1"/>
    <col min="6913" max="6913" width="51.375" style="1" customWidth="1"/>
    <col min="6914" max="6914" width="22.625" style="1" customWidth="1"/>
    <col min="6915" max="6915" width="7.625" style="1" customWidth="1"/>
    <col min="6916" max="6916" width="16.125" style="1" customWidth="1"/>
    <col min="6917" max="7168" width="6.75" style="1"/>
    <col min="7169" max="7169" width="51.375" style="1" customWidth="1"/>
    <col min="7170" max="7170" width="22.625" style="1" customWidth="1"/>
    <col min="7171" max="7171" width="7.625" style="1" customWidth="1"/>
    <col min="7172" max="7172" width="16.125" style="1" customWidth="1"/>
    <col min="7173" max="7424" width="6.75" style="1"/>
    <col min="7425" max="7425" width="51.375" style="1" customWidth="1"/>
    <col min="7426" max="7426" width="22.625" style="1" customWidth="1"/>
    <col min="7427" max="7427" width="7.625" style="1" customWidth="1"/>
    <col min="7428" max="7428" width="16.125" style="1" customWidth="1"/>
    <col min="7429" max="7680" width="6.75" style="1"/>
    <col min="7681" max="7681" width="51.375" style="1" customWidth="1"/>
    <col min="7682" max="7682" width="22.625" style="1" customWidth="1"/>
    <col min="7683" max="7683" width="7.625" style="1" customWidth="1"/>
    <col min="7684" max="7684" width="16.125" style="1" customWidth="1"/>
    <col min="7685" max="7936" width="6.75" style="1"/>
    <col min="7937" max="7937" width="51.375" style="1" customWidth="1"/>
    <col min="7938" max="7938" width="22.625" style="1" customWidth="1"/>
    <col min="7939" max="7939" width="7.625" style="1" customWidth="1"/>
    <col min="7940" max="7940" width="16.125" style="1" customWidth="1"/>
    <col min="7941" max="8192" width="6.75" style="1"/>
    <col min="8193" max="8193" width="51.375" style="1" customWidth="1"/>
    <col min="8194" max="8194" width="22.625" style="1" customWidth="1"/>
    <col min="8195" max="8195" width="7.625" style="1" customWidth="1"/>
    <col min="8196" max="8196" width="16.125" style="1" customWidth="1"/>
    <col min="8197" max="8448" width="6.75" style="1"/>
    <col min="8449" max="8449" width="51.375" style="1" customWidth="1"/>
    <col min="8450" max="8450" width="22.625" style="1" customWidth="1"/>
    <col min="8451" max="8451" width="7.625" style="1" customWidth="1"/>
    <col min="8452" max="8452" width="16.125" style="1" customWidth="1"/>
    <col min="8453" max="8704" width="6.75" style="1"/>
    <col min="8705" max="8705" width="51.375" style="1" customWidth="1"/>
    <col min="8706" max="8706" width="22.625" style="1" customWidth="1"/>
    <col min="8707" max="8707" width="7.625" style="1" customWidth="1"/>
    <col min="8708" max="8708" width="16.125" style="1" customWidth="1"/>
    <col min="8709" max="8960" width="6.75" style="1"/>
    <col min="8961" max="8961" width="51.375" style="1" customWidth="1"/>
    <col min="8962" max="8962" width="22.625" style="1" customWidth="1"/>
    <col min="8963" max="8963" width="7.625" style="1" customWidth="1"/>
    <col min="8964" max="8964" width="16.125" style="1" customWidth="1"/>
    <col min="8965" max="9216" width="6.75" style="1"/>
    <col min="9217" max="9217" width="51.375" style="1" customWidth="1"/>
    <col min="9218" max="9218" width="22.625" style="1" customWidth="1"/>
    <col min="9219" max="9219" width="7.625" style="1" customWidth="1"/>
    <col min="9220" max="9220" width="16.125" style="1" customWidth="1"/>
    <col min="9221" max="9472" width="6.75" style="1"/>
    <col min="9473" max="9473" width="51.375" style="1" customWidth="1"/>
    <col min="9474" max="9474" width="22.625" style="1" customWidth="1"/>
    <col min="9475" max="9475" width="7.625" style="1" customWidth="1"/>
    <col min="9476" max="9476" width="16.125" style="1" customWidth="1"/>
    <col min="9477" max="9728" width="6.75" style="1"/>
    <col min="9729" max="9729" width="51.375" style="1" customWidth="1"/>
    <col min="9730" max="9730" width="22.625" style="1" customWidth="1"/>
    <col min="9731" max="9731" width="7.625" style="1" customWidth="1"/>
    <col min="9732" max="9732" width="16.125" style="1" customWidth="1"/>
    <col min="9733" max="9984" width="6.75" style="1"/>
    <col min="9985" max="9985" width="51.375" style="1" customWidth="1"/>
    <col min="9986" max="9986" width="22.625" style="1" customWidth="1"/>
    <col min="9987" max="9987" width="7.625" style="1" customWidth="1"/>
    <col min="9988" max="9988" width="16.125" style="1" customWidth="1"/>
    <col min="9989" max="10240" width="6.75" style="1"/>
    <col min="10241" max="10241" width="51.375" style="1" customWidth="1"/>
    <col min="10242" max="10242" width="22.625" style="1" customWidth="1"/>
    <col min="10243" max="10243" width="7.625" style="1" customWidth="1"/>
    <col min="10244" max="10244" width="16.125" style="1" customWidth="1"/>
    <col min="10245" max="10496" width="6.75" style="1"/>
    <col min="10497" max="10497" width="51.375" style="1" customWidth="1"/>
    <col min="10498" max="10498" width="22.625" style="1" customWidth="1"/>
    <col min="10499" max="10499" width="7.625" style="1" customWidth="1"/>
    <col min="10500" max="10500" width="16.125" style="1" customWidth="1"/>
    <col min="10501" max="10752" width="6.75" style="1"/>
    <col min="10753" max="10753" width="51.375" style="1" customWidth="1"/>
    <col min="10754" max="10754" width="22.625" style="1" customWidth="1"/>
    <col min="10755" max="10755" width="7.625" style="1" customWidth="1"/>
    <col min="10756" max="10756" width="16.125" style="1" customWidth="1"/>
    <col min="10757" max="11008" width="6.75" style="1"/>
    <col min="11009" max="11009" width="51.375" style="1" customWidth="1"/>
    <col min="11010" max="11010" width="22.625" style="1" customWidth="1"/>
    <col min="11011" max="11011" width="7.625" style="1" customWidth="1"/>
    <col min="11012" max="11012" width="16.125" style="1" customWidth="1"/>
    <col min="11013" max="11264" width="6.75" style="1"/>
    <col min="11265" max="11265" width="51.375" style="1" customWidth="1"/>
    <col min="11266" max="11266" width="22.625" style="1" customWidth="1"/>
    <col min="11267" max="11267" width="7.625" style="1" customWidth="1"/>
    <col min="11268" max="11268" width="16.125" style="1" customWidth="1"/>
    <col min="11269" max="11520" width="6.75" style="1"/>
    <col min="11521" max="11521" width="51.375" style="1" customWidth="1"/>
    <col min="11522" max="11522" width="22.625" style="1" customWidth="1"/>
    <col min="11523" max="11523" width="7.625" style="1" customWidth="1"/>
    <col min="11524" max="11524" width="16.125" style="1" customWidth="1"/>
    <col min="11525" max="11776" width="6.75" style="1"/>
    <col min="11777" max="11777" width="51.375" style="1" customWidth="1"/>
    <col min="11778" max="11778" width="22.625" style="1" customWidth="1"/>
    <col min="11779" max="11779" width="7.625" style="1" customWidth="1"/>
    <col min="11780" max="11780" width="16.125" style="1" customWidth="1"/>
    <col min="11781" max="12032" width="6.75" style="1"/>
    <col min="12033" max="12033" width="51.375" style="1" customWidth="1"/>
    <col min="12034" max="12034" width="22.625" style="1" customWidth="1"/>
    <col min="12035" max="12035" width="7.625" style="1" customWidth="1"/>
    <col min="12036" max="12036" width="16.125" style="1" customWidth="1"/>
    <col min="12037" max="12288" width="6.75" style="1"/>
    <col min="12289" max="12289" width="51.375" style="1" customWidth="1"/>
    <col min="12290" max="12290" width="22.625" style="1" customWidth="1"/>
    <col min="12291" max="12291" width="7.625" style="1" customWidth="1"/>
    <col min="12292" max="12292" width="16.125" style="1" customWidth="1"/>
    <col min="12293" max="12544" width="6.75" style="1"/>
    <col min="12545" max="12545" width="51.375" style="1" customWidth="1"/>
    <col min="12546" max="12546" width="22.625" style="1" customWidth="1"/>
    <col min="12547" max="12547" width="7.625" style="1" customWidth="1"/>
    <col min="12548" max="12548" width="16.125" style="1" customWidth="1"/>
    <col min="12549" max="12800" width="6.75" style="1"/>
    <col min="12801" max="12801" width="51.375" style="1" customWidth="1"/>
    <col min="12802" max="12802" width="22.625" style="1" customWidth="1"/>
    <col min="12803" max="12803" width="7.625" style="1" customWidth="1"/>
    <col min="12804" max="12804" width="16.125" style="1" customWidth="1"/>
    <col min="12805" max="13056" width="6.75" style="1"/>
    <col min="13057" max="13057" width="51.375" style="1" customWidth="1"/>
    <col min="13058" max="13058" width="22.625" style="1" customWidth="1"/>
    <col min="13059" max="13059" width="7.625" style="1" customWidth="1"/>
    <col min="13060" max="13060" width="16.125" style="1" customWidth="1"/>
    <col min="13061" max="13312" width="6.75" style="1"/>
    <col min="13313" max="13313" width="51.375" style="1" customWidth="1"/>
    <col min="13314" max="13314" width="22.625" style="1" customWidth="1"/>
    <col min="13315" max="13315" width="7.625" style="1" customWidth="1"/>
    <col min="13316" max="13316" width="16.125" style="1" customWidth="1"/>
    <col min="13317" max="13568" width="6.75" style="1"/>
    <col min="13569" max="13569" width="51.375" style="1" customWidth="1"/>
    <col min="13570" max="13570" width="22.625" style="1" customWidth="1"/>
    <col min="13571" max="13571" width="7.625" style="1" customWidth="1"/>
    <col min="13572" max="13572" width="16.125" style="1" customWidth="1"/>
    <col min="13573" max="13824" width="6.75" style="1"/>
    <col min="13825" max="13825" width="51.375" style="1" customWidth="1"/>
    <col min="13826" max="13826" width="22.625" style="1" customWidth="1"/>
    <col min="13827" max="13827" width="7.625" style="1" customWidth="1"/>
    <col min="13828" max="13828" width="16.125" style="1" customWidth="1"/>
    <col min="13829" max="14080" width="6.75" style="1"/>
    <col min="14081" max="14081" width="51.375" style="1" customWidth="1"/>
    <col min="14082" max="14082" width="22.625" style="1" customWidth="1"/>
    <col min="14083" max="14083" width="7.625" style="1" customWidth="1"/>
    <col min="14084" max="14084" width="16.125" style="1" customWidth="1"/>
    <col min="14085" max="14336" width="6.75" style="1"/>
    <col min="14337" max="14337" width="51.375" style="1" customWidth="1"/>
    <col min="14338" max="14338" width="22.625" style="1" customWidth="1"/>
    <col min="14339" max="14339" width="7.625" style="1" customWidth="1"/>
    <col min="14340" max="14340" width="16.125" style="1" customWidth="1"/>
    <col min="14341" max="14592" width="6.75" style="1"/>
    <col min="14593" max="14593" width="51.375" style="1" customWidth="1"/>
    <col min="14594" max="14594" width="22.625" style="1" customWidth="1"/>
    <col min="14595" max="14595" width="7.625" style="1" customWidth="1"/>
    <col min="14596" max="14596" width="16.125" style="1" customWidth="1"/>
    <col min="14597" max="14848" width="6.75" style="1"/>
    <col min="14849" max="14849" width="51.375" style="1" customWidth="1"/>
    <col min="14850" max="14850" width="22.625" style="1" customWidth="1"/>
    <col min="14851" max="14851" width="7.625" style="1" customWidth="1"/>
    <col min="14852" max="14852" width="16.125" style="1" customWidth="1"/>
    <col min="14853" max="15104" width="6.75" style="1"/>
    <col min="15105" max="15105" width="51.375" style="1" customWidth="1"/>
    <col min="15106" max="15106" width="22.625" style="1" customWidth="1"/>
    <col min="15107" max="15107" width="7.625" style="1" customWidth="1"/>
    <col min="15108" max="15108" width="16.125" style="1" customWidth="1"/>
    <col min="15109" max="15360" width="6.75" style="1"/>
    <col min="15361" max="15361" width="51.375" style="1" customWidth="1"/>
    <col min="15362" max="15362" width="22.625" style="1" customWidth="1"/>
    <col min="15363" max="15363" width="7.625" style="1" customWidth="1"/>
    <col min="15364" max="15364" width="16.125" style="1" customWidth="1"/>
    <col min="15365" max="15616" width="6.75" style="1"/>
    <col min="15617" max="15617" width="51.375" style="1" customWidth="1"/>
    <col min="15618" max="15618" width="22.625" style="1" customWidth="1"/>
    <col min="15619" max="15619" width="7.625" style="1" customWidth="1"/>
    <col min="15620" max="15620" width="16.125" style="1" customWidth="1"/>
    <col min="15621" max="15872" width="6.75" style="1"/>
    <col min="15873" max="15873" width="51.375" style="1" customWidth="1"/>
    <col min="15874" max="15874" width="22.625" style="1" customWidth="1"/>
    <col min="15875" max="15875" width="7.625" style="1" customWidth="1"/>
    <col min="15876" max="15876" width="16.125" style="1" customWidth="1"/>
    <col min="15877" max="16128" width="6.75" style="1"/>
    <col min="16129" max="16129" width="51.375" style="1" customWidth="1"/>
    <col min="16130" max="16130" width="22.625" style="1" customWidth="1"/>
    <col min="16131" max="16131" width="7.625" style="1" customWidth="1"/>
    <col min="16132" max="16132" width="16.125" style="1" customWidth="1"/>
    <col min="16133" max="16384" width="6.75" style="1"/>
  </cols>
  <sheetData>
    <row r="1" spans="1:6" ht="21.95" customHeight="1">
      <c r="A1" s="1" t="s">
        <v>250</v>
      </c>
    </row>
    <row r="2" spans="1:6" ht="30" customHeight="1">
      <c r="A2" s="210" t="s">
        <v>251</v>
      </c>
      <c r="B2" s="210"/>
      <c r="C2" s="210"/>
      <c r="D2" s="210"/>
      <c r="E2" s="38"/>
      <c r="F2" s="38"/>
    </row>
    <row r="3" spans="1:6" ht="21.95" customHeight="1">
      <c r="A3" s="4"/>
      <c r="B3" s="4"/>
      <c r="C3" s="213" t="s">
        <v>2</v>
      </c>
      <c r="D3" s="212"/>
      <c r="E3" s="38"/>
      <c r="F3" s="38"/>
    </row>
    <row r="4" spans="1:6" s="14" customFormat="1" ht="21.95" customHeight="1">
      <c r="A4" s="5" t="s">
        <v>252</v>
      </c>
      <c r="B4" s="5" t="s">
        <v>152</v>
      </c>
      <c r="C4" s="211" t="s">
        <v>253</v>
      </c>
      <c r="D4" s="211"/>
    </row>
    <row r="5" spans="1:6" ht="21.95" customHeight="1">
      <c r="A5" s="34" t="s">
        <v>254</v>
      </c>
      <c r="B5" s="39"/>
      <c r="C5" s="214">
        <v>74167.5</v>
      </c>
      <c r="D5" s="215"/>
    </row>
    <row r="6" spans="1:6" ht="21.95" customHeight="1">
      <c r="A6" s="15" t="s">
        <v>255</v>
      </c>
      <c r="B6" s="40">
        <v>91763.58</v>
      </c>
      <c r="C6" s="216"/>
      <c r="D6" s="216"/>
    </row>
    <row r="7" spans="1:6" ht="21.95" customHeight="1">
      <c r="A7" s="15" t="s">
        <v>256</v>
      </c>
      <c r="B7" s="39"/>
      <c r="C7" s="215">
        <v>17000</v>
      </c>
      <c r="D7" s="215"/>
    </row>
    <row r="8" spans="1:6" ht="21.95" customHeight="1">
      <c r="A8" s="15" t="s">
        <v>257</v>
      </c>
      <c r="B8" s="39"/>
      <c r="C8" s="215">
        <v>0</v>
      </c>
      <c r="D8" s="215"/>
    </row>
    <row r="9" spans="1:6" ht="21.95" customHeight="1">
      <c r="A9" s="15" t="s">
        <v>258</v>
      </c>
      <c r="B9" s="39"/>
      <c r="C9" s="215">
        <v>17000</v>
      </c>
      <c r="D9" s="215"/>
    </row>
    <row r="10" spans="1:6" ht="21.95" customHeight="1">
      <c r="A10" s="15" t="s">
        <v>259</v>
      </c>
      <c r="B10" s="39"/>
      <c r="C10" s="215">
        <v>2800</v>
      </c>
      <c r="D10" s="215"/>
    </row>
    <row r="11" spans="1:6" ht="21.95" customHeight="1">
      <c r="A11" s="15" t="s">
        <v>260</v>
      </c>
      <c r="B11" s="39"/>
      <c r="C11" s="215">
        <v>88200.63</v>
      </c>
      <c r="D11" s="215"/>
    </row>
    <row r="12" spans="1:6" ht="21.95" customHeight="1">
      <c r="A12" s="15" t="s">
        <v>261</v>
      </c>
      <c r="B12" s="39"/>
      <c r="C12" s="217"/>
      <c r="D12" s="217"/>
    </row>
    <row r="13" spans="1:6" ht="21.95" customHeight="1">
      <c r="A13" s="15" t="s">
        <v>262</v>
      </c>
      <c r="B13" s="39"/>
      <c r="C13" s="217"/>
      <c r="D13" s="217"/>
    </row>
    <row r="14" spans="1:6" ht="21.95" customHeight="1">
      <c r="A14" s="212"/>
      <c r="B14" s="212"/>
      <c r="C14" s="212"/>
      <c r="D14" s="212"/>
    </row>
  </sheetData>
  <mergeCells count="13">
    <mergeCell ref="C12:D12"/>
    <mergeCell ref="C13:D13"/>
    <mergeCell ref="A14:D14"/>
    <mergeCell ref="C7:D7"/>
    <mergeCell ref="C8:D8"/>
    <mergeCell ref="C9:D9"/>
    <mergeCell ref="C10:D10"/>
    <mergeCell ref="C11:D11"/>
    <mergeCell ref="A2:D2"/>
    <mergeCell ref="C3:D3"/>
    <mergeCell ref="C4:D4"/>
    <mergeCell ref="C5:D5"/>
    <mergeCell ref="C6:D6"/>
  </mergeCells>
  <phoneticPr fontId="44" type="noConversion"/>
  <pageMargins left="0.75" right="0.75" top="1" bottom="1" header="0.5" footer="0.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workbookViewId="0">
      <selection activeCell="C9" sqref="C9"/>
    </sheetView>
  </sheetViews>
  <sheetFormatPr defaultColWidth="6.75" defaultRowHeight="21.95" customHeight="1"/>
  <cols>
    <col min="1" max="1" width="50.375" style="1" customWidth="1"/>
    <col min="2" max="3" width="22.625" style="1" customWidth="1"/>
    <col min="4" max="4" width="10.625" style="2" customWidth="1"/>
    <col min="5" max="256" width="6.75" style="2"/>
    <col min="257" max="257" width="50.375" style="2" customWidth="1"/>
    <col min="258" max="259" width="22.625" style="2" customWidth="1"/>
    <col min="260" max="260" width="10.625" style="2" customWidth="1"/>
    <col min="261" max="512" width="6.75" style="2"/>
    <col min="513" max="513" width="50.375" style="2" customWidth="1"/>
    <col min="514" max="515" width="22.625" style="2" customWidth="1"/>
    <col min="516" max="516" width="10.625" style="2" customWidth="1"/>
    <col min="517" max="768" width="6.75" style="2"/>
    <col min="769" max="769" width="50.375" style="2" customWidth="1"/>
    <col min="770" max="771" width="22.625" style="2" customWidth="1"/>
    <col min="772" max="772" width="10.625" style="2" customWidth="1"/>
    <col min="773" max="1024" width="6.75" style="2"/>
    <col min="1025" max="1025" width="50.375" style="2" customWidth="1"/>
    <col min="1026" max="1027" width="22.625" style="2" customWidth="1"/>
    <col min="1028" max="1028" width="10.625" style="2" customWidth="1"/>
    <col min="1029" max="1280" width="6.75" style="2"/>
    <col min="1281" max="1281" width="50.375" style="2" customWidth="1"/>
    <col min="1282" max="1283" width="22.625" style="2" customWidth="1"/>
    <col min="1284" max="1284" width="10.625" style="2" customWidth="1"/>
    <col min="1285" max="1536" width="6.75" style="2"/>
    <col min="1537" max="1537" width="50.375" style="2" customWidth="1"/>
    <col min="1538" max="1539" width="22.625" style="2" customWidth="1"/>
    <col min="1540" max="1540" width="10.625" style="2" customWidth="1"/>
    <col min="1541" max="1792" width="6.75" style="2"/>
    <col min="1793" max="1793" width="50.375" style="2" customWidth="1"/>
    <col min="1794" max="1795" width="22.625" style="2" customWidth="1"/>
    <col min="1796" max="1796" width="10.625" style="2" customWidth="1"/>
    <col min="1797" max="2048" width="6.75" style="2"/>
    <col min="2049" max="2049" width="50.375" style="2" customWidth="1"/>
    <col min="2050" max="2051" width="22.625" style="2" customWidth="1"/>
    <col min="2052" max="2052" width="10.625" style="2" customWidth="1"/>
    <col min="2053" max="2304" width="6.75" style="2"/>
    <col min="2305" max="2305" width="50.375" style="2" customWidth="1"/>
    <col min="2306" max="2307" width="22.625" style="2" customWidth="1"/>
    <col min="2308" max="2308" width="10.625" style="2" customWidth="1"/>
    <col min="2309" max="2560" width="6.75" style="2"/>
    <col min="2561" max="2561" width="50.375" style="2" customWidth="1"/>
    <col min="2562" max="2563" width="22.625" style="2" customWidth="1"/>
    <col min="2564" max="2564" width="10.625" style="2" customWidth="1"/>
    <col min="2565" max="2816" width="6.75" style="2"/>
    <col min="2817" max="2817" width="50.375" style="2" customWidth="1"/>
    <col min="2818" max="2819" width="22.625" style="2" customWidth="1"/>
    <col min="2820" max="2820" width="10.625" style="2" customWidth="1"/>
    <col min="2821" max="3072" width="6.75" style="2"/>
    <col min="3073" max="3073" width="50.375" style="2" customWidth="1"/>
    <col min="3074" max="3075" width="22.625" style="2" customWidth="1"/>
    <col min="3076" max="3076" width="10.625" style="2" customWidth="1"/>
    <col min="3077" max="3328" width="6.75" style="2"/>
    <col min="3329" max="3329" width="50.375" style="2" customWidth="1"/>
    <col min="3330" max="3331" width="22.625" style="2" customWidth="1"/>
    <col min="3332" max="3332" width="10.625" style="2" customWidth="1"/>
    <col min="3333" max="3584" width="6.75" style="2"/>
    <col min="3585" max="3585" width="50.375" style="2" customWidth="1"/>
    <col min="3586" max="3587" width="22.625" style="2" customWidth="1"/>
    <col min="3588" max="3588" width="10.625" style="2" customWidth="1"/>
    <col min="3589" max="3840" width="6.75" style="2"/>
    <col min="3841" max="3841" width="50.375" style="2" customWidth="1"/>
    <col min="3842" max="3843" width="22.625" style="2" customWidth="1"/>
    <col min="3844" max="3844" width="10.625" style="2" customWidth="1"/>
    <col min="3845" max="4096" width="6.75" style="2"/>
    <col min="4097" max="4097" width="50.375" style="2" customWidth="1"/>
    <col min="4098" max="4099" width="22.625" style="2" customWidth="1"/>
    <col min="4100" max="4100" width="10.625" style="2" customWidth="1"/>
    <col min="4101" max="4352" width="6.75" style="2"/>
    <col min="4353" max="4353" width="50.375" style="2" customWidth="1"/>
    <col min="4354" max="4355" width="22.625" style="2" customWidth="1"/>
    <col min="4356" max="4356" width="10.625" style="2" customWidth="1"/>
    <col min="4357" max="4608" width="6.75" style="2"/>
    <col min="4609" max="4609" width="50.375" style="2" customWidth="1"/>
    <col min="4610" max="4611" width="22.625" style="2" customWidth="1"/>
    <col min="4612" max="4612" width="10.625" style="2" customWidth="1"/>
    <col min="4613" max="4864" width="6.75" style="2"/>
    <col min="4865" max="4865" width="50.375" style="2" customWidth="1"/>
    <col min="4866" max="4867" width="22.625" style="2" customWidth="1"/>
    <col min="4868" max="4868" width="10.625" style="2" customWidth="1"/>
    <col min="4869" max="5120" width="6.75" style="2"/>
    <col min="5121" max="5121" width="50.375" style="2" customWidth="1"/>
    <col min="5122" max="5123" width="22.625" style="2" customWidth="1"/>
    <col min="5124" max="5124" width="10.625" style="2" customWidth="1"/>
    <col min="5125" max="5376" width="6.75" style="2"/>
    <col min="5377" max="5377" width="50.375" style="2" customWidth="1"/>
    <col min="5378" max="5379" width="22.625" style="2" customWidth="1"/>
    <col min="5380" max="5380" width="10.625" style="2" customWidth="1"/>
    <col min="5381" max="5632" width="6.75" style="2"/>
    <col min="5633" max="5633" width="50.375" style="2" customWidth="1"/>
    <col min="5634" max="5635" width="22.625" style="2" customWidth="1"/>
    <col min="5636" max="5636" width="10.625" style="2" customWidth="1"/>
    <col min="5637" max="5888" width="6.75" style="2"/>
    <col min="5889" max="5889" width="50.375" style="2" customWidth="1"/>
    <col min="5890" max="5891" width="22.625" style="2" customWidth="1"/>
    <col min="5892" max="5892" width="10.625" style="2" customWidth="1"/>
    <col min="5893" max="6144" width="6.75" style="2"/>
    <col min="6145" max="6145" width="50.375" style="2" customWidth="1"/>
    <col min="6146" max="6147" width="22.625" style="2" customWidth="1"/>
    <col min="6148" max="6148" width="10.625" style="2" customWidth="1"/>
    <col min="6149" max="6400" width="6.75" style="2"/>
    <col min="6401" max="6401" width="50.375" style="2" customWidth="1"/>
    <col min="6402" max="6403" width="22.625" style="2" customWidth="1"/>
    <col min="6404" max="6404" width="10.625" style="2" customWidth="1"/>
    <col min="6405" max="6656" width="6.75" style="2"/>
    <col min="6657" max="6657" width="50.375" style="2" customWidth="1"/>
    <col min="6658" max="6659" width="22.625" style="2" customWidth="1"/>
    <col min="6660" max="6660" width="10.625" style="2" customWidth="1"/>
    <col min="6661" max="6912" width="6.75" style="2"/>
    <col min="6913" max="6913" width="50.375" style="2" customWidth="1"/>
    <col min="6914" max="6915" width="22.625" style="2" customWidth="1"/>
    <col min="6916" max="6916" width="10.625" style="2" customWidth="1"/>
    <col min="6917" max="7168" width="6.75" style="2"/>
    <col min="7169" max="7169" width="50.375" style="2" customWidth="1"/>
    <col min="7170" max="7171" width="22.625" style="2" customWidth="1"/>
    <col min="7172" max="7172" width="10.625" style="2" customWidth="1"/>
    <col min="7173" max="7424" width="6.75" style="2"/>
    <col min="7425" max="7425" width="50.375" style="2" customWidth="1"/>
    <col min="7426" max="7427" width="22.625" style="2" customWidth="1"/>
    <col min="7428" max="7428" width="10.625" style="2" customWidth="1"/>
    <col min="7429" max="7680" width="6.75" style="2"/>
    <col min="7681" max="7681" width="50.375" style="2" customWidth="1"/>
    <col min="7682" max="7683" width="22.625" style="2" customWidth="1"/>
    <col min="7684" max="7684" width="10.625" style="2" customWidth="1"/>
    <col min="7685" max="7936" width="6.75" style="2"/>
    <col min="7937" max="7937" width="50.375" style="2" customWidth="1"/>
    <col min="7938" max="7939" width="22.625" style="2" customWidth="1"/>
    <col min="7940" max="7940" width="10.625" style="2" customWidth="1"/>
    <col min="7941" max="8192" width="6.75" style="2"/>
    <col min="8193" max="8193" width="50.375" style="2" customWidth="1"/>
    <col min="8194" max="8195" width="22.625" style="2" customWidth="1"/>
    <col min="8196" max="8196" width="10.625" style="2" customWidth="1"/>
    <col min="8197" max="8448" width="6.75" style="2"/>
    <col min="8449" max="8449" width="50.375" style="2" customWidth="1"/>
    <col min="8450" max="8451" width="22.625" style="2" customWidth="1"/>
    <col min="8452" max="8452" width="10.625" style="2" customWidth="1"/>
    <col min="8453" max="8704" width="6.75" style="2"/>
    <col min="8705" max="8705" width="50.375" style="2" customWidth="1"/>
    <col min="8706" max="8707" width="22.625" style="2" customWidth="1"/>
    <col min="8708" max="8708" width="10.625" style="2" customWidth="1"/>
    <col min="8709" max="8960" width="6.75" style="2"/>
    <col min="8961" max="8961" width="50.375" style="2" customWidth="1"/>
    <col min="8962" max="8963" width="22.625" style="2" customWidth="1"/>
    <col min="8964" max="8964" width="10.625" style="2" customWidth="1"/>
    <col min="8965" max="9216" width="6.75" style="2"/>
    <col min="9217" max="9217" width="50.375" style="2" customWidth="1"/>
    <col min="9218" max="9219" width="22.625" style="2" customWidth="1"/>
    <col min="9220" max="9220" width="10.625" style="2" customWidth="1"/>
    <col min="9221" max="9472" width="6.75" style="2"/>
    <col min="9473" max="9473" width="50.375" style="2" customWidth="1"/>
    <col min="9474" max="9475" width="22.625" style="2" customWidth="1"/>
    <col min="9476" max="9476" width="10.625" style="2" customWidth="1"/>
    <col min="9477" max="9728" width="6.75" style="2"/>
    <col min="9729" max="9729" width="50.375" style="2" customWidth="1"/>
    <col min="9730" max="9731" width="22.625" style="2" customWidth="1"/>
    <col min="9732" max="9732" width="10.625" style="2" customWidth="1"/>
    <col min="9733" max="9984" width="6.75" style="2"/>
    <col min="9985" max="9985" width="50.375" style="2" customWidth="1"/>
    <col min="9986" max="9987" width="22.625" style="2" customWidth="1"/>
    <col min="9988" max="9988" width="10.625" style="2" customWidth="1"/>
    <col min="9989" max="10240" width="6.75" style="2"/>
    <col min="10241" max="10241" width="50.375" style="2" customWidth="1"/>
    <col min="10242" max="10243" width="22.625" style="2" customWidth="1"/>
    <col min="10244" max="10244" width="10.625" style="2" customWidth="1"/>
    <col min="10245" max="10496" width="6.75" style="2"/>
    <col min="10497" max="10497" width="50.375" style="2" customWidth="1"/>
    <col min="10498" max="10499" width="22.625" style="2" customWidth="1"/>
    <col min="10500" max="10500" width="10.625" style="2" customWidth="1"/>
    <col min="10501" max="10752" width="6.75" style="2"/>
    <col min="10753" max="10753" width="50.375" style="2" customWidth="1"/>
    <col min="10754" max="10755" width="22.625" style="2" customWidth="1"/>
    <col min="10756" max="10756" width="10.625" style="2" customWidth="1"/>
    <col min="10757" max="11008" width="6.75" style="2"/>
    <col min="11009" max="11009" width="50.375" style="2" customWidth="1"/>
    <col min="11010" max="11011" width="22.625" style="2" customWidth="1"/>
    <col min="11012" max="11012" width="10.625" style="2" customWidth="1"/>
    <col min="11013" max="11264" width="6.75" style="2"/>
    <col min="11265" max="11265" width="50.375" style="2" customWidth="1"/>
    <col min="11266" max="11267" width="22.625" style="2" customWidth="1"/>
    <col min="11268" max="11268" width="10.625" style="2" customWidth="1"/>
    <col min="11269" max="11520" width="6.75" style="2"/>
    <col min="11521" max="11521" width="50.375" style="2" customWidth="1"/>
    <col min="11522" max="11523" width="22.625" style="2" customWidth="1"/>
    <col min="11524" max="11524" width="10.625" style="2" customWidth="1"/>
    <col min="11525" max="11776" width="6.75" style="2"/>
    <col min="11777" max="11777" width="50.375" style="2" customWidth="1"/>
    <col min="11778" max="11779" width="22.625" style="2" customWidth="1"/>
    <col min="11780" max="11780" width="10.625" style="2" customWidth="1"/>
    <col min="11781" max="12032" width="6.75" style="2"/>
    <col min="12033" max="12033" width="50.375" style="2" customWidth="1"/>
    <col min="12034" max="12035" width="22.625" style="2" customWidth="1"/>
    <col min="12036" max="12036" width="10.625" style="2" customWidth="1"/>
    <col min="12037" max="12288" width="6.75" style="2"/>
    <col min="12289" max="12289" width="50.375" style="2" customWidth="1"/>
    <col min="12290" max="12291" width="22.625" style="2" customWidth="1"/>
    <col min="12292" max="12292" width="10.625" style="2" customWidth="1"/>
    <col min="12293" max="12544" width="6.75" style="2"/>
    <col min="12545" max="12545" width="50.375" style="2" customWidth="1"/>
    <col min="12546" max="12547" width="22.625" style="2" customWidth="1"/>
    <col min="12548" max="12548" width="10.625" style="2" customWidth="1"/>
    <col min="12549" max="12800" width="6.75" style="2"/>
    <col min="12801" max="12801" width="50.375" style="2" customWidth="1"/>
    <col min="12802" max="12803" width="22.625" style="2" customWidth="1"/>
    <col min="12804" max="12804" width="10.625" style="2" customWidth="1"/>
    <col min="12805" max="13056" width="6.75" style="2"/>
    <col min="13057" max="13057" width="50.375" style="2" customWidth="1"/>
    <col min="13058" max="13059" width="22.625" style="2" customWidth="1"/>
    <col min="13060" max="13060" width="10.625" style="2" customWidth="1"/>
    <col min="13061" max="13312" width="6.75" style="2"/>
    <col min="13313" max="13313" width="50.375" style="2" customWidth="1"/>
    <col min="13314" max="13315" width="22.625" style="2" customWidth="1"/>
    <col min="13316" max="13316" width="10.625" style="2" customWidth="1"/>
    <col min="13317" max="13568" width="6.75" style="2"/>
    <col min="13569" max="13569" width="50.375" style="2" customWidth="1"/>
    <col min="13570" max="13571" width="22.625" style="2" customWidth="1"/>
    <col min="13572" max="13572" width="10.625" style="2" customWidth="1"/>
    <col min="13573" max="13824" width="6.75" style="2"/>
    <col min="13825" max="13825" width="50.375" style="2" customWidth="1"/>
    <col min="13826" max="13827" width="22.625" style="2" customWidth="1"/>
    <col min="13828" max="13828" width="10.625" style="2" customWidth="1"/>
    <col min="13829" max="14080" width="6.75" style="2"/>
    <col min="14081" max="14081" width="50.375" style="2" customWidth="1"/>
    <col min="14082" max="14083" width="22.625" style="2" customWidth="1"/>
    <col min="14084" max="14084" width="10.625" style="2" customWidth="1"/>
    <col min="14085" max="14336" width="6.75" style="2"/>
    <col min="14337" max="14337" width="50.375" style="2" customWidth="1"/>
    <col min="14338" max="14339" width="22.625" style="2" customWidth="1"/>
    <col min="14340" max="14340" width="10.625" style="2" customWidth="1"/>
    <col min="14341" max="14592" width="6.75" style="2"/>
    <col min="14593" max="14593" width="50.375" style="2" customWidth="1"/>
    <col min="14594" max="14595" width="22.625" style="2" customWidth="1"/>
    <col min="14596" max="14596" width="10.625" style="2" customWidth="1"/>
    <col min="14597" max="14848" width="6.75" style="2"/>
    <col min="14849" max="14849" width="50.375" style="2" customWidth="1"/>
    <col min="14850" max="14851" width="22.625" style="2" customWidth="1"/>
    <col min="14852" max="14852" width="10.625" style="2" customWidth="1"/>
    <col min="14853" max="15104" width="6.75" style="2"/>
    <col min="15105" max="15105" width="50.375" style="2" customWidth="1"/>
    <col min="15106" max="15107" width="22.625" style="2" customWidth="1"/>
    <col min="15108" max="15108" width="10.625" style="2" customWidth="1"/>
    <col min="15109" max="15360" width="6.75" style="2"/>
    <col min="15361" max="15361" width="50.375" style="2" customWidth="1"/>
    <col min="15362" max="15363" width="22.625" style="2" customWidth="1"/>
    <col min="15364" max="15364" width="10.625" style="2" customWidth="1"/>
    <col min="15365" max="15616" width="6.75" style="2"/>
    <col min="15617" max="15617" width="50.375" style="2" customWidth="1"/>
    <col min="15618" max="15619" width="22.625" style="2" customWidth="1"/>
    <col min="15620" max="15620" width="10.625" style="2" customWidth="1"/>
    <col min="15621" max="15872" width="6.75" style="2"/>
    <col min="15873" max="15873" width="50.375" style="2" customWidth="1"/>
    <col min="15874" max="15875" width="22.625" style="2" customWidth="1"/>
    <col min="15876" max="15876" width="10.625" style="2" customWidth="1"/>
    <col min="15877" max="16128" width="6.75" style="2"/>
    <col min="16129" max="16129" width="50.375" style="2" customWidth="1"/>
    <col min="16130" max="16131" width="22.625" style="2" customWidth="1"/>
    <col min="16132" max="16132" width="10.625" style="2" customWidth="1"/>
    <col min="16133" max="16384" width="6.75" style="2"/>
  </cols>
  <sheetData>
    <row r="1" spans="1:7" ht="21.95" customHeight="1">
      <c r="A1" s="1" t="s">
        <v>263</v>
      </c>
    </row>
    <row r="2" spans="1:7" ht="30" customHeight="1">
      <c r="A2" s="210" t="s">
        <v>264</v>
      </c>
      <c r="B2" s="210"/>
      <c r="C2" s="210"/>
      <c r="D2" s="3"/>
      <c r="E2" s="3"/>
      <c r="F2" s="3"/>
      <c r="G2" s="3"/>
    </row>
    <row r="3" spans="1:7" ht="21.95" customHeight="1">
      <c r="A3" s="4"/>
      <c r="B3" s="4"/>
      <c r="C3" s="4" t="s">
        <v>2</v>
      </c>
      <c r="D3" s="3"/>
      <c r="E3" s="3"/>
      <c r="F3" s="3"/>
      <c r="G3" s="3"/>
    </row>
    <row r="4" spans="1:7" ht="21.95" customHeight="1">
      <c r="A4" s="5" t="s">
        <v>252</v>
      </c>
      <c r="B4" s="5" t="s">
        <v>152</v>
      </c>
      <c r="C4" s="5" t="s">
        <v>253</v>
      </c>
    </row>
    <row r="5" spans="1:7" ht="21.95" customHeight="1">
      <c r="A5" s="34" t="s">
        <v>265</v>
      </c>
      <c r="B5" s="35"/>
      <c r="C5" s="36">
        <v>929160</v>
      </c>
      <c r="D5" s="37"/>
    </row>
    <row r="6" spans="1:7" ht="21.95" customHeight="1">
      <c r="A6" s="15" t="s">
        <v>266</v>
      </c>
      <c r="B6" s="36">
        <v>1237183.96</v>
      </c>
      <c r="C6" s="35"/>
      <c r="D6" s="37"/>
    </row>
    <row r="7" spans="1:7" ht="21.95" customHeight="1">
      <c r="A7" s="15" t="s">
        <v>267</v>
      </c>
      <c r="B7" s="35"/>
      <c r="C7" s="36">
        <v>336000</v>
      </c>
      <c r="D7" s="37"/>
    </row>
    <row r="8" spans="1:7" ht="21.95" customHeight="1">
      <c r="A8" s="15" t="s">
        <v>268</v>
      </c>
      <c r="B8" s="35"/>
      <c r="C8" s="36">
        <f>28040</f>
        <v>28040</v>
      </c>
      <c r="D8" s="37"/>
    </row>
    <row r="9" spans="1:7" ht="21.95" customHeight="1">
      <c r="A9" s="15" t="s">
        <v>269</v>
      </c>
      <c r="B9" s="35"/>
      <c r="C9" s="36">
        <v>1237120</v>
      </c>
      <c r="D9" s="37"/>
    </row>
    <row r="10" spans="1:7" ht="21.95" customHeight="1">
      <c r="A10" s="15" t="s">
        <v>270</v>
      </c>
      <c r="B10" s="35"/>
      <c r="C10" s="35"/>
      <c r="D10" s="37"/>
    </row>
    <row r="11" spans="1:7" ht="21.95" customHeight="1">
      <c r="A11" s="15" t="s">
        <v>271</v>
      </c>
      <c r="B11" s="35"/>
      <c r="C11" s="35"/>
      <c r="D11" s="37"/>
    </row>
    <row r="12" spans="1:7" ht="21.95" customHeight="1">
      <c r="A12" s="218"/>
      <c r="B12" s="218"/>
      <c r="C12" s="218"/>
      <c r="D12" s="218"/>
    </row>
  </sheetData>
  <mergeCells count="2">
    <mergeCell ref="A2:C2"/>
    <mergeCell ref="A12:D12"/>
  </mergeCells>
  <phoneticPr fontId="44" type="noConversion"/>
  <pageMargins left="0.75" right="0.75" top="1" bottom="1" header="0.5" footer="0.5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10" sqref="H10"/>
    </sheetView>
  </sheetViews>
  <sheetFormatPr defaultColWidth="6.75" defaultRowHeight="21.95" customHeight="1"/>
  <cols>
    <col min="1" max="1" width="40.625" style="25" customWidth="1"/>
    <col min="2" max="2" width="17.625" style="25" customWidth="1"/>
    <col min="3" max="3" width="17.625" style="26" customWidth="1"/>
    <col min="4" max="4" width="17.625" style="25" customWidth="1"/>
    <col min="5" max="5" width="10.625" style="25" customWidth="1"/>
    <col min="6" max="256" width="6.75" style="25"/>
    <col min="257" max="257" width="40.625" style="25" customWidth="1"/>
    <col min="258" max="260" width="17.625" style="25" customWidth="1"/>
    <col min="261" max="261" width="10.625" style="25" customWidth="1"/>
    <col min="262" max="512" width="6.75" style="25"/>
    <col min="513" max="513" width="40.625" style="25" customWidth="1"/>
    <col min="514" max="516" width="17.625" style="25" customWidth="1"/>
    <col min="517" max="517" width="10.625" style="25" customWidth="1"/>
    <col min="518" max="768" width="6.75" style="25"/>
    <col min="769" max="769" width="40.625" style="25" customWidth="1"/>
    <col min="770" max="772" width="17.625" style="25" customWidth="1"/>
    <col min="773" max="773" width="10.625" style="25" customWidth="1"/>
    <col min="774" max="1024" width="6.75" style="25"/>
    <col min="1025" max="1025" width="40.625" style="25" customWidth="1"/>
    <col min="1026" max="1028" width="17.625" style="25" customWidth="1"/>
    <col min="1029" max="1029" width="10.625" style="25" customWidth="1"/>
    <col min="1030" max="1280" width="6.75" style="25"/>
    <col min="1281" max="1281" width="40.625" style="25" customWidth="1"/>
    <col min="1282" max="1284" width="17.625" style="25" customWidth="1"/>
    <col min="1285" max="1285" width="10.625" style="25" customWidth="1"/>
    <col min="1286" max="1536" width="6.75" style="25"/>
    <col min="1537" max="1537" width="40.625" style="25" customWidth="1"/>
    <col min="1538" max="1540" width="17.625" style="25" customWidth="1"/>
    <col min="1541" max="1541" width="10.625" style="25" customWidth="1"/>
    <col min="1542" max="1792" width="6.75" style="25"/>
    <col min="1793" max="1793" width="40.625" style="25" customWidth="1"/>
    <col min="1794" max="1796" width="17.625" style="25" customWidth="1"/>
    <col min="1797" max="1797" width="10.625" style="25" customWidth="1"/>
    <col min="1798" max="2048" width="6.75" style="25"/>
    <col min="2049" max="2049" width="40.625" style="25" customWidth="1"/>
    <col min="2050" max="2052" width="17.625" style="25" customWidth="1"/>
    <col min="2053" max="2053" width="10.625" style="25" customWidth="1"/>
    <col min="2054" max="2304" width="6.75" style="25"/>
    <col min="2305" max="2305" width="40.625" style="25" customWidth="1"/>
    <col min="2306" max="2308" width="17.625" style="25" customWidth="1"/>
    <col min="2309" max="2309" width="10.625" style="25" customWidth="1"/>
    <col min="2310" max="2560" width="6.75" style="25"/>
    <col min="2561" max="2561" width="40.625" style="25" customWidth="1"/>
    <col min="2562" max="2564" width="17.625" style="25" customWidth="1"/>
    <col min="2565" max="2565" width="10.625" style="25" customWidth="1"/>
    <col min="2566" max="2816" width="6.75" style="25"/>
    <col min="2817" max="2817" width="40.625" style="25" customWidth="1"/>
    <col min="2818" max="2820" width="17.625" style="25" customWidth="1"/>
    <col min="2821" max="2821" width="10.625" style="25" customWidth="1"/>
    <col min="2822" max="3072" width="6.75" style="25"/>
    <col min="3073" max="3073" width="40.625" style="25" customWidth="1"/>
    <col min="3074" max="3076" width="17.625" style="25" customWidth="1"/>
    <col min="3077" max="3077" width="10.625" style="25" customWidth="1"/>
    <col min="3078" max="3328" width="6.75" style="25"/>
    <col min="3329" max="3329" width="40.625" style="25" customWidth="1"/>
    <col min="3330" max="3332" width="17.625" style="25" customWidth="1"/>
    <col min="3333" max="3333" width="10.625" style="25" customWidth="1"/>
    <col min="3334" max="3584" width="6.75" style="25"/>
    <col min="3585" max="3585" width="40.625" style="25" customWidth="1"/>
    <col min="3586" max="3588" width="17.625" style="25" customWidth="1"/>
    <col min="3589" max="3589" width="10.625" style="25" customWidth="1"/>
    <col min="3590" max="3840" width="6.75" style="25"/>
    <col min="3841" max="3841" width="40.625" style="25" customWidth="1"/>
    <col min="3842" max="3844" width="17.625" style="25" customWidth="1"/>
    <col min="3845" max="3845" width="10.625" style="25" customWidth="1"/>
    <col min="3846" max="4096" width="6.75" style="25"/>
    <col min="4097" max="4097" width="40.625" style="25" customWidth="1"/>
    <col min="4098" max="4100" width="17.625" style="25" customWidth="1"/>
    <col min="4101" max="4101" width="10.625" style="25" customWidth="1"/>
    <col min="4102" max="4352" width="6.75" style="25"/>
    <col min="4353" max="4353" width="40.625" style="25" customWidth="1"/>
    <col min="4354" max="4356" width="17.625" style="25" customWidth="1"/>
    <col min="4357" max="4357" width="10.625" style="25" customWidth="1"/>
    <col min="4358" max="4608" width="6.75" style="25"/>
    <col min="4609" max="4609" width="40.625" style="25" customWidth="1"/>
    <col min="4610" max="4612" width="17.625" style="25" customWidth="1"/>
    <col min="4613" max="4613" width="10.625" style="25" customWidth="1"/>
    <col min="4614" max="4864" width="6.75" style="25"/>
    <col min="4865" max="4865" width="40.625" style="25" customWidth="1"/>
    <col min="4866" max="4868" width="17.625" style="25" customWidth="1"/>
    <col min="4869" max="4869" width="10.625" style="25" customWidth="1"/>
    <col min="4870" max="5120" width="6.75" style="25"/>
    <col min="5121" max="5121" width="40.625" style="25" customWidth="1"/>
    <col min="5122" max="5124" width="17.625" style="25" customWidth="1"/>
    <col min="5125" max="5125" width="10.625" style="25" customWidth="1"/>
    <col min="5126" max="5376" width="6.75" style="25"/>
    <col min="5377" max="5377" width="40.625" style="25" customWidth="1"/>
    <col min="5378" max="5380" width="17.625" style="25" customWidth="1"/>
    <col min="5381" max="5381" width="10.625" style="25" customWidth="1"/>
    <col min="5382" max="5632" width="6.75" style="25"/>
    <col min="5633" max="5633" width="40.625" style="25" customWidth="1"/>
    <col min="5634" max="5636" width="17.625" style="25" customWidth="1"/>
    <col min="5637" max="5637" width="10.625" style="25" customWidth="1"/>
    <col min="5638" max="5888" width="6.75" style="25"/>
    <col min="5889" max="5889" width="40.625" style="25" customWidth="1"/>
    <col min="5890" max="5892" width="17.625" style="25" customWidth="1"/>
    <col min="5893" max="5893" width="10.625" style="25" customWidth="1"/>
    <col min="5894" max="6144" width="6.75" style="25"/>
    <col min="6145" max="6145" width="40.625" style="25" customWidth="1"/>
    <col min="6146" max="6148" width="17.625" style="25" customWidth="1"/>
    <col min="6149" max="6149" width="10.625" style="25" customWidth="1"/>
    <col min="6150" max="6400" width="6.75" style="25"/>
    <col min="6401" max="6401" width="40.625" style="25" customWidth="1"/>
    <col min="6402" max="6404" width="17.625" style="25" customWidth="1"/>
    <col min="6405" max="6405" width="10.625" style="25" customWidth="1"/>
    <col min="6406" max="6656" width="6.75" style="25"/>
    <col min="6657" max="6657" width="40.625" style="25" customWidth="1"/>
    <col min="6658" max="6660" width="17.625" style="25" customWidth="1"/>
    <col min="6661" max="6661" width="10.625" style="25" customWidth="1"/>
    <col min="6662" max="6912" width="6.75" style="25"/>
    <col min="6913" max="6913" width="40.625" style="25" customWidth="1"/>
    <col min="6914" max="6916" width="17.625" style="25" customWidth="1"/>
    <col min="6917" max="6917" width="10.625" style="25" customWidth="1"/>
    <col min="6918" max="7168" width="6.75" style="25"/>
    <col min="7169" max="7169" width="40.625" style="25" customWidth="1"/>
    <col min="7170" max="7172" width="17.625" style="25" customWidth="1"/>
    <col min="7173" max="7173" width="10.625" style="25" customWidth="1"/>
    <col min="7174" max="7424" width="6.75" style="25"/>
    <col min="7425" max="7425" width="40.625" style="25" customWidth="1"/>
    <col min="7426" max="7428" width="17.625" style="25" customWidth="1"/>
    <col min="7429" max="7429" width="10.625" style="25" customWidth="1"/>
    <col min="7430" max="7680" width="6.75" style="25"/>
    <col min="7681" max="7681" width="40.625" style="25" customWidth="1"/>
    <col min="7682" max="7684" width="17.625" style="25" customWidth="1"/>
    <col min="7685" max="7685" width="10.625" style="25" customWidth="1"/>
    <col min="7686" max="7936" width="6.75" style="25"/>
    <col min="7937" max="7937" width="40.625" style="25" customWidth="1"/>
    <col min="7938" max="7940" width="17.625" style="25" customWidth="1"/>
    <col min="7941" max="7941" width="10.625" style="25" customWidth="1"/>
    <col min="7942" max="8192" width="6.75" style="25"/>
    <col min="8193" max="8193" width="40.625" style="25" customWidth="1"/>
    <col min="8194" max="8196" width="17.625" style="25" customWidth="1"/>
    <col min="8197" max="8197" width="10.625" style="25" customWidth="1"/>
    <col min="8198" max="8448" width="6.75" style="25"/>
    <col min="8449" max="8449" width="40.625" style="25" customWidth="1"/>
    <col min="8450" max="8452" width="17.625" style="25" customWidth="1"/>
    <col min="8453" max="8453" width="10.625" style="25" customWidth="1"/>
    <col min="8454" max="8704" width="6.75" style="25"/>
    <col min="8705" max="8705" width="40.625" style="25" customWidth="1"/>
    <col min="8706" max="8708" width="17.625" style="25" customWidth="1"/>
    <col min="8709" max="8709" width="10.625" style="25" customWidth="1"/>
    <col min="8710" max="8960" width="6.75" style="25"/>
    <col min="8961" max="8961" width="40.625" style="25" customWidth="1"/>
    <col min="8962" max="8964" width="17.625" style="25" customWidth="1"/>
    <col min="8965" max="8965" width="10.625" style="25" customWidth="1"/>
    <col min="8966" max="9216" width="6.75" style="25"/>
    <col min="9217" max="9217" width="40.625" style="25" customWidth="1"/>
    <col min="9218" max="9220" width="17.625" style="25" customWidth="1"/>
    <col min="9221" max="9221" width="10.625" style="25" customWidth="1"/>
    <col min="9222" max="9472" width="6.75" style="25"/>
    <col min="9473" max="9473" width="40.625" style="25" customWidth="1"/>
    <col min="9474" max="9476" width="17.625" style="25" customWidth="1"/>
    <col min="9477" max="9477" width="10.625" style="25" customWidth="1"/>
    <col min="9478" max="9728" width="6.75" style="25"/>
    <col min="9729" max="9729" width="40.625" style="25" customWidth="1"/>
    <col min="9730" max="9732" width="17.625" style="25" customWidth="1"/>
    <col min="9733" max="9733" width="10.625" style="25" customWidth="1"/>
    <col min="9734" max="9984" width="6.75" style="25"/>
    <col min="9985" max="9985" width="40.625" style="25" customWidth="1"/>
    <col min="9986" max="9988" width="17.625" style="25" customWidth="1"/>
    <col min="9989" max="9989" width="10.625" style="25" customWidth="1"/>
    <col min="9990" max="10240" width="6.75" style="25"/>
    <col min="10241" max="10241" width="40.625" style="25" customWidth="1"/>
    <col min="10242" max="10244" width="17.625" style="25" customWidth="1"/>
    <col min="10245" max="10245" width="10.625" style="25" customWidth="1"/>
    <col min="10246" max="10496" width="6.75" style="25"/>
    <col min="10497" max="10497" width="40.625" style="25" customWidth="1"/>
    <col min="10498" max="10500" width="17.625" style="25" customWidth="1"/>
    <col min="10501" max="10501" width="10.625" style="25" customWidth="1"/>
    <col min="10502" max="10752" width="6.75" style="25"/>
    <col min="10753" max="10753" width="40.625" style="25" customWidth="1"/>
    <col min="10754" max="10756" width="17.625" style="25" customWidth="1"/>
    <col min="10757" max="10757" width="10.625" style="25" customWidth="1"/>
    <col min="10758" max="11008" width="6.75" style="25"/>
    <col min="11009" max="11009" width="40.625" style="25" customWidth="1"/>
    <col min="11010" max="11012" width="17.625" style="25" customWidth="1"/>
    <col min="11013" max="11013" width="10.625" style="25" customWidth="1"/>
    <col min="11014" max="11264" width="6.75" style="25"/>
    <col min="11265" max="11265" width="40.625" style="25" customWidth="1"/>
    <col min="11266" max="11268" width="17.625" style="25" customWidth="1"/>
    <col min="11269" max="11269" width="10.625" style="25" customWidth="1"/>
    <col min="11270" max="11520" width="6.75" style="25"/>
    <col min="11521" max="11521" width="40.625" style="25" customWidth="1"/>
    <col min="11522" max="11524" width="17.625" style="25" customWidth="1"/>
    <col min="11525" max="11525" width="10.625" style="25" customWidth="1"/>
    <col min="11526" max="11776" width="6.75" style="25"/>
    <col min="11777" max="11777" width="40.625" style="25" customWidth="1"/>
    <col min="11778" max="11780" width="17.625" style="25" customWidth="1"/>
    <col min="11781" max="11781" width="10.625" style="25" customWidth="1"/>
    <col min="11782" max="12032" width="6.75" style="25"/>
    <col min="12033" max="12033" width="40.625" style="25" customWidth="1"/>
    <col min="12034" max="12036" width="17.625" style="25" customWidth="1"/>
    <col min="12037" max="12037" width="10.625" style="25" customWidth="1"/>
    <col min="12038" max="12288" width="6.75" style="25"/>
    <col min="12289" max="12289" width="40.625" style="25" customWidth="1"/>
    <col min="12290" max="12292" width="17.625" style="25" customWidth="1"/>
    <col min="12293" max="12293" width="10.625" style="25" customWidth="1"/>
    <col min="12294" max="12544" width="6.75" style="25"/>
    <col min="12545" max="12545" width="40.625" style="25" customWidth="1"/>
    <col min="12546" max="12548" width="17.625" style="25" customWidth="1"/>
    <col min="12549" max="12549" width="10.625" style="25" customWidth="1"/>
    <col min="12550" max="12800" width="6.75" style="25"/>
    <col min="12801" max="12801" width="40.625" style="25" customWidth="1"/>
    <col min="12802" max="12804" width="17.625" style="25" customWidth="1"/>
    <col min="12805" max="12805" width="10.625" style="25" customWidth="1"/>
    <col min="12806" max="13056" width="6.75" style="25"/>
    <col min="13057" max="13057" width="40.625" style="25" customWidth="1"/>
    <col min="13058" max="13060" width="17.625" style="25" customWidth="1"/>
    <col min="13061" max="13061" width="10.625" style="25" customWidth="1"/>
    <col min="13062" max="13312" width="6.75" style="25"/>
    <col min="13313" max="13313" width="40.625" style="25" customWidth="1"/>
    <col min="13314" max="13316" width="17.625" style="25" customWidth="1"/>
    <col min="13317" max="13317" width="10.625" style="25" customWidth="1"/>
    <col min="13318" max="13568" width="6.75" style="25"/>
    <col min="13569" max="13569" width="40.625" style="25" customWidth="1"/>
    <col min="13570" max="13572" width="17.625" style="25" customWidth="1"/>
    <col min="13573" max="13573" width="10.625" style="25" customWidth="1"/>
    <col min="13574" max="13824" width="6.75" style="25"/>
    <col min="13825" max="13825" width="40.625" style="25" customWidth="1"/>
    <col min="13826" max="13828" width="17.625" style="25" customWidth="1"/>
    <col min="13829" max="13829" width="10.625" style="25" customWidth="1"/>
    <col min="13830" max="14080" width="6.75" style="25"/>
    <col min="14081" max="14081" width="40.625" style="25" customWidth="1"/>
    <col min="14082" max="14084" width="17.625" style="25" customWidth="1"/>
    <col min="14085" max="14085" width="10.625" style="25" customWidth="1"/>
    <col min="14086" max="14336" width="6.75" style="25"/>
    <col min="14337" max="14337" width="40.625" style="25" customWidth="1"/>
    <col min="14338" max="14340" width="17.625" style="25" customWidth="1"/>
    <col min="14341" max="14341" width="10.625" style="25" customWidth="1"/>
    <col min="14342" max="14592" width="6.75" style="25"/>
    <col min="14593" max="14593" width="40.625" style="25" customWidth="1"/>
    <col min="14594" max="14596" width="17.625" style="25" customWidth="1"/>
    <col min="14597" max="14597" width="10.625" style="25" customWidth="1"/>
    <col min="14598" max="14848" width="6.75" style="25"/>
    <col min="14849" max="14849" width="40.625" style="25" customWidth="1"/>
    <col min="14850" max="14852" width="17.625" style="25" customWidth="1"/>
    <col min="14853" max="14853" width="10.625" style="25" customWidth="1"/>
    <col min="14854" max="15104" width="6.75" style="25"/>
    <col min="15105" max="15105" width="40.625" style="25" customWidth="1"/>
    <col min="15106" max="15108" width="17.625" style="25" customWidth="1"/>
    <col min="15109" max="15109" width="10.625" style="25" customWidth="1"/>
    <col min="15110" max="15360" width="6.75" style="25"/>
    <col min="15361" max="15361" width="40.625" style="25" customWidth="1"/>
    <col min="15362" max="15364" width="17.625" style="25" customWidth="1"/>
    <col min="15365" max="15365" width="10.625" style="25" customWidth="1"/>
    <col min="15366" max="15616" width="6.75" style="25"/>
    <col min="15617" max="15617" width="40.625" style="25" customWidth="1"/>
    <col min="15618" max="15620" width="17.625" style="25" customWidth="1"/>
    <col min="15621" max="15621" width="10.625" style="25" customWidth="1"/>
    <col min="15622" max="15872" width="6.75" style="25"/>
    <col min="15873" max="15873" width="40.625" style="25" customWidth="1"/>
    <col min="15874" max="15876" width="17.625" style="25" customWidth="1"/>
    <col min="15877" max="15877" width="10.625" style="25" customWidth="1"/>
    <col min="15878" max="16128" width="6.75" style="25"/>
    <col min="16129" max="16129" width="40.625" style="25" customWidth="1"/>
    <col min="16130" max="16132" width="17.625" style="25" customWidth="1"/>
    <col min="16133" max="16133" width="10.625" style="25" customWidth="1"/>
    <col min="16134" max="16384" width="6.75" style="25"/>
  </cols>
  <sheetData>
    <row r="1" spans="1:7" ht="21.95" customHeight="1">
      <c r="A1" s="25" t="s">
        <v>272</v>
      </c>
    </row>
    <row r="2" spans="1:7" s="24" customFormat="1" ht="30" customHeight="1">
      <c r="A2" s="219" t="s">
        <v>273</v>
      </c>
      <c r="B2" s="219"/>
      <c r="C2" s="219"/>
      <c r="D2" s="219"/>
      <c r="E2" s="27"/>
      <c r="F2" s="27"/>
      <c r="G2" s="27"/>
    </row>
    <row r="3" spans="1:7" ht="21.95" customHeight="1">
      <c r="A3" s="28"/>
      <c r="B3" s="28"/>
      <c r="C3" s="28"/>
      <c r="D3" s="28" t="s">
        <v>2</v>
      </c>
      <c r="E3" s="29"/>
      <c r="F3" s="29"/>
      <c r="G3" s="29"/>
    </row>
    <row r="4" spans="1:7" ht="21.95" customHeight="1">
      <c r="A4" s="5" t="s">
        <v>252</v>
      </c>
      <c r="B4" s="5" t="s">
        <v>274</v>
      </c>
      <c r="C4" s="5" t="s">
        <v>275</v>
      </c>
      <c r="D4" s="5" t="s">
        <v>11</v>
      </c>
    </row>
    <row r="5" spans="1:7" ht="21.95" customHeight="1">
      <c r="A5" s="18" t="s">
        <v>276</v>
      </c>
      <c r="B5" s="6" t="s">
        <v>277</v>
      </c>
      <c r="C5" s="30">
        <f>C6+C8</f>
        <v>353000</v>
      </c>
      <c r="D5" s="30"/>
    </row>
    <row r="6" spans="1:7" ht="21.95" customHeight="1">
      <c r="A6" s="21" t="s">
        <v>278</v>
      </c>
      <c r="B6" s="8" t="s">
        <v>245</v>
      </c>
      <c r="C6" s="31">
        <f>17000</f>
        <v>17000</v>
      </c>
      <c r="D6" s="31"/>
    </row>
    <row r="7" spans="1:7" ht="21.95" customHeight="1">
      <c r="A7" s="21" t="s">
        <v>279</v>
      </c>
      <c r="B7" s="8" t="s">
        <v>246</v>
      </c>
      <c r="C7" s="31">
        <v>0</v>
      </c>
      <c r="D7" s="31"/>
    </row>
    <row r="8" spans="1:7" ht="21.95" customHeight="1">
      <c r="A8" s="21" t="s">
        <v>280</v>
      </c>
      <c r="B8" s="8" t="s">
        <v>281</v>
      </c>
      <c r="C8" s="31">
        <f>308000+28000</f>
        <v>336000</v>
      </c>
      <c r="D8" s="31"/>
    </row>
    <row r="9" spans="1:7" ht="21.95" customHeight="1">
      <c r="A9" s="21" t="s">
        <v>279</v>
      </c>
      <c r="B9" s="8" t="s">
        <v>247</v>
      </c>
      <c r="C9" s="31">
        <v>28000</v>
      </c>
      <c r="D9" s="31"/>
    </row>
    <row r="10" spans="1:7" ht="21.95" customHeight="1">
      <c r="A10" s="21" t="s">
        <v>282</v>
      </c>
      <c r="B10" s="8" t="s">
        <v>283</v>
      </c>
      <c r="C10" s="31">
        <f>C11+C12</f>
        <v>30840</v>
      </c>
      <c r="D10" s="31"/>
    </row>
    <row r="11" spans="1:7" ht="21.95" customHeight="1">
      <c r="A11" s="21" t="s">
        <v>278</v>
      </c>
      <c r="B11" s="8" t="s">
        <v>284</v>
      </c>
      <c r="C11" s="31">
        <v>2800</v>
      </c>
      <c r="D11" s="31"/>
    </row>
    <row r="12" spans="1:7" ht="21.95" customHeight="1">
      <c r="A12" s="21" t="s">
        <v>280</v>
      </c>
      <c r="B12" s="8" t="s">
        <v>285</v>
      </c>
      <c r="C12" s="31">
        <v>28040</v>
      </c>
      <c r="D12" s="31"/>
    </row>
    <row r="13" spans="1:7" ht="21.95" customHeight="1">
      <c r="A13" s="21" t="s">
        <v>286</v>
      </c>
      <c r="B13" s="8" t="s">
        <v>287</v>
      </c>
      <c r="C13" s="32">
        <v>36552.402000000002</v>
      </c>
      <c r="D13" s="31"/>
    </row>
    <row r="14" spans="1:7" ht="21.95" customHeight="1">
      <c r="A14" s="21" t="s">
        <v>278</v>
      </c>
      <c r="B14" s="8" t="s">
        <v>288</v>
      </c>
      <c r="C14" s="32">
        <v>2524.58</v>
      </c>
      <c r="D14" s="31"/>
    </row>
    <row r="15" spans="1:7" ht="21.95" customHeight="1">
      <c r="A15" s="21" t="s">
        <v>280</v>
      </c>
      <c r="B15" s="8" t="s">
        <v>289</v>
      </c>
      <c r="C15" s="32">
        <f>C13-C14</f>
        <v>34027.822</v>
      </c>
      <c r="D15" s="31"/>
    </row>
    <row r="16" spans="1:7" ht="21.95" customHeight="1">
      <c r="A16" s="21" t="s">
        <v>290</v>
      </c>
      <c r="B16" s="8" t="s">
        <v>291</v>
      </c>
      <c r="C16" s="33">
        <v>65270</v>
      </c>
      <c r="D16" s="31"/>
    </row>
    <row r="17" spans="1:4" ht="21.95" customHeight="1">
      <c r="A17" s="21" t="s">
        <v>278</v>
      </c>
      <c r="B17" s="8" t="s">
        <v>292</v>
      </c>
      <c r="C17" s="31">
        <v>0</v>
      </c>
      <c r="D17" s="31"/>
    </row>
    <row r="18" spans="1:4" ht="21.95" customHeight="1">
      <c r="A18" s="21" t="s">
        <v>293</v>
      </c>
      <c r="B18" s="21"/>
      <c r="C18" s="31">
        <v>0</v>
      </c>
      <c r="D18" s="31"/>
    </row>
    <row r="19" spans="1:4" ht="21.95" customHeight="1">
      <c r="A19" s="21" t="s">
        <v>294</v>
      </c>
      <c r="B19" s="8" t="s">
        <v>295</v>
      </c>
      <c r="C19" s="31">
        <v>0</v>
      </c>
      <c r="D19" s="31"/>
    </row>
    <row r="20" spans="1:4" ht="21.95" customHeight="1">
      <c r="A20" s="21" t="s">
        <v>280</v>
      </c>
      <c r="B20" s="8" t="s">
        <v>296</v>
      </c>
      <c r="C20" s="31">
        <v>65270</v>
      </c>
      <c r="D20" s="31"/>
    </row>
    <row r="21" spans="1:4" ht="21.95" customHeight="1">
      <c r="A21" s="21" t="s">
        <v>293</v>
      </c>
      <c r="B21" s="21"/>
      <c r="C21" s="31">
        <v>58700</v>
      </c>
      <c r="D21" s="31"/>
    </row>
    <row r="22" spans="1:4" ht="21.95" customHeight="1">
      <c r="A22" s="21" t="s">
        <v>294</v>
      </c>
      <c r="B22" s="8" t="s">
        <v>297</v>
      </c>
      <c r="C22" s="31">
        <f>C20-C21</f>
        <v>6570</v>
      </c>
      <c r="D22" s="31"/>
    </row>
    <row r="23" spans="1:4" ht="21.95" customHeight="1">
      <c r="A23" s="21" t="s">
        <v>298</v>
      </c>
      <c r="B23" s="8" t="s">
        <v>299</v>
      </c>
      <c r="C23" s="31">
        <f>C24+C25</f>
        <v>45073</v>
      </c>
      <c r="D23" s="31"/>
    </row>
    <row r="24" spans="1:4" ht="21.95" customHeight="1">
      <c r="A24" s="21" t="s">
        <v>278</v>
      </c>
      <c r="B24" s="8" t="s">
        <v>300</v>
      </c>
      <c r="C24" s="31">
        <v>3000</v>
      </c>
      <c r="D24" s="31"/>
    </row>
    <row r="25" spans="1:4" ht="21.95" customHeight="1">
      <c r="A25" s="21" t="s">
        <v>280</v>
      </c>
      <c r="B25" s="8" t="s">
        <v>301</v>
      </c>
      <c r="C25" s="31">
        <v>42073</v>
      </c>
      <c r="D25" s="31"/>
    </row>
  </sheetData>
  <mergeCells count="1">
    <mergeCell ref="A2:D2"/>
  </mergeCells>
  <phoneticPr fontId="44" type="noConversion"/>
  <pageMargins left="0.75" right="0.75" top="1" bottom="1" header="0.5" footer="0.5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workbookViewId="0">
      <selection activeCell="A11" sqref="A11:E11"/>
    </sheetView>
  </sheetViews>
  <sheetFormatPr defaultColWidth="6.75" defaultRowHeight="21.95" customHeight="1"/>
  <cols>
    <col min="1" max="1" width="43.375" style="1" customWidth="1"/>
    <col min="2" max="5" width="17.625" style="1" customWidth="1"/>
    <col min="6" max="256" width="6.75" style="1"/>
    <col min="257" max="257" width="43.375" style="1" customWidth="1"/>
    <col min="258" max="261" width="17.625" style="1" customWidth="1"/>
    <col min="262" max="512" width="6.75" style="1"/>
    <col min="513" max="513" width="43.375" style="1" customWidth="1"/>
    <col min="514" max="517" width="17.625" style="1" customWidth="1"/>
    <col min="518" max="768" width="6.75" style="1"/>
    <col min="769" max="769" width="43.375" style="1" customWidth="1"/>
    <col min="770" max="773" width="17.625" style="1" customWidth="1"/>
    <col min="774" max="1024" width="6.75" style="1"/>
    <col min="1025" max="1025" width="43.375" style="1" customWidth="1"/>
    <col min="1026" max="1029" width="17.625" style="1" customWidth="1"/>
    <col min="1030" max="1280" width="6.75" style="1"/>
    <col min="1281" max="1281" width="43.375" style="1" customWidth="1"/>
    <col min="1282" max="1285" width="17.625" style="1" customWidth="1"/>
    <col min="1286" max="1536" width="6.75" style="1"/>
    <col min="1537" max="1537" width="43.375" style="1" customWidth="1"/>
    <col min="1538" max="1541" width="17.625" style="1" customWidth="1"/>
    <col min="1542" max="1792" width="6.75" style="1"/>
    <col min="1793" max="1793" width="43.375" style="1" customWidth="1"/>
    <col min="1794" max="1797" width="17.625" style="1" customWidth="1"/>
    <col min="1798" max="2048" width="6.75" style="1"/>
    <col min="2049" max="2049" width="43.375" style="1" customWidth="1"/>
    <col min="2050" max="2053" width="17.625" style="1" customWidth="1"/>
    <col min="2054" max="2304" width="6.75" style="1"/>
    <col min="2305" max="2305" width="43.375" style="1" customWidth="1"/>
    <col min="2306" max="2309" width="17.625" style="1" customWidth="1"/>
    <col min="2310" max="2560" width="6.75" style="1"/>
    <col min="2561" max="2561" width="43.375" style="1" customWidth="1"/>
    <col min="2562" max="2565" width="17.625" style="1" customWidth="1"/>
    <col min="2566" max="2816" width="6.75" style="1"/>
    <col min="2817" max="2817" width="43.375" style="1" customWidth="1"/>
    <col min="2818" max="2821" width="17.625" style="1" customWidth="1"/>
    <col min="2822" max="3072" width="6.75" style="1"/>
    <col min="3073" max="3073" width="43.375" style="1" customWidth="1"/>
    <col min="3074" max="3077" width="17.625" style="1" customWidth="1"/>
    <col min="3078" max="3328" width="6.75" style="1"/>
    <col min="3329" max="3329" width="43.375" style="1" customWidth="1"/>
    <col min="3330" max="3333" width="17.625" style="1" customWidth="1"/>
    <col min="3334" max="3584" width="6.75" style="1"/>
    <col min="3585" max="3585" width="43.375" style="1" customWidth="1"/>
    <col min="3586" max="3589" width="17.625" style="1" customWidth="1"/>
    <col min="3590" max="3840" width="6.75" style="1"/>
    <col min="3841" max="3841" width="43.375" style="1" customWidth="1"/>
    <col min="3842" max="3845" width="17.625" style="1" customWidth="1"/>
    <col min="3846" max="4096" width="6.75" style="1"/>
    <col min="4097" max="4097" width="43.375" style="1" customWidth="1"/>
    <col min="4098" max="4101" width="17.625" style="1" customWidth="1"/>
    <col min="4102" max="4352" width="6.75" style="1"/>
    <col min="4353" max="4353" width="43.375" style="1" customWidth="1"/>
    <col min="4354" max="4357" width="17.625" style="1" customWidth="1"/>
    <col min="4358" max="4608" width="6.75" style="1"/>
    <col min="4609" max="4609" width="43.375" style="1" customWidth="1"/>
    <col min="4610" max="4613" width="17.625" style="1" customWidth="1"/>
    <col min="4614" max="4864" width="6.75" style="1"/>
    <col min="4865" max="4865" width="43.375" style="1" customWidth="1"/>
    <col min="4866" max="4869" width="17.625" style="1" customWidth="1"/>
    <col min="4870" max="5120" width="6.75" style="1"/>
    <col min="5121" max="5121" width="43.375" style="1" customWidth="1"/>
    <col min="5122" max="5125" width="17.625" style="1" customWidth="1"/>
    <col min="5126" max="5376" width="6.75" style="1"/>
    <col min="5377" max="5377" width="43.375" style="1" customWidth="1"/>
    <col min="5378" max="5381" width="17.625" style="1" customWidth="1"/>
    <col min="5382" max="5632" width="6.75" style="1"/>
    <col min="5633" max="5633" width="43.375" style="1" customWidth="1"/>
    <col min="5634" max="5637" width="17.625" style="1" customWidth="1"/>
    <col min="5638" max="5888" width="6.75" style="1"/>
    <col min="5889" max="5889" width="43.375" style="1" customWidth="1"/>
    <col min="5890" max="5893" width="17.625" style="1" customWidth="1"/>
    <col min="5894" max="6144" width="6.75" style="1"/>
    <col min="6145" max="6145" width="43.375" style="1" customWidth="1"/>
    <col min="6146" max="6149" width="17.625" style="1" customWidth="1"/>
    <col min="6150" max="6400" width="6.75" style="1"/>
    <col min="6401" max="6401" width="43.375" style="1" customWidth="1"/>
    <col min="6402" max="6405" width="17.625" style="1" customWidth="1"/>
    <col min="6406" max="6656" width="6.75" style="1"/>
    <col min="6657" max="6657" width="43.375" style="1" customWidth="1"/>
    <col min="6658" max="6661" width="17.625" style="1" customWidth="1"/>
    <col min="6662" max="6912" width="6.75" style="1"/>
    <col min="6913" max="6913" width="43.375" style="1" customWidth="1"/>
    <col min="6914" max="6917" width="17.625" style="1" customWidth="1"/>
    <col min="6918" max="7168" width="6.75" style="1"/>
    <col min="7169" max="7169" width="43.375" style="1" customWidth="1"/>
    <col min="7170" max="7173" width="17.625" style="1" customWidth="1"/>
    <col min="7174" max="7424" width="6.75" style="1"/>
    <col min="7425" max="7425" width="43.375" style="1" customWidth="1"/>
    <col min="7426" max="7429" width="17.625" style="1" customWidth="1"/>
    <col min="7430" max="7680" width="6.75" style="1"/>
    <col min="7681" max="7681" width="43.375" style="1" customWidth="1"/>
    <col min="7682" max="7685" width="17.625" style="1" customWidth="1"/>
    <col min="7686" max="7936" width="6.75" style="1"/>
    <col min="7937" max="7937" width="43.375" style="1" customWidth="1"/>
    <col min="7938" max="7941" width="17.625" style="1" customWidth="1"/>
    <col min="7942" max="8192" width="6.75" style="1"/>
    <col min="8193" max="8193" width="43.375" style="1" customWidth="1"/>
    <col min="8194" max="8197" width="17.625" style="1" customWidth="1"/>
    <col min="8198" max="8448" width="6.75" style="1"/>
    <col min="8449" max="8449" width="43.375" style="1" customWidth="1"/>
    <col min="8450" max="8453" width="17.625" style="1" customWidth="1"/>
    <col min="8454" max="8704" width="6.75" style="1"/>
    <col min="8705" max="8705" width="43.375" style="1" customWidth="1"/>
    <col min="8706" max="8709" width="17.625" style="1" customWidth="1"/>
    <col min="8710" max="8960" width="6.75" style="1"/>
    <col min="8961" max="8961" width="43.375" style="1" customWidth="1"/>
    <col min="8962" max="8965" width="17.625" style="1" customWidth="1"/>
    <col min="8966" max="9216" width="6.75" style="1"/>
    <col min="9217" max="9217" width="43.375" style="1" customWidth="1"/>
    <col min="9218" max="9221" width="17.625" style="1" customWidth="1"/>
    <col min="9222" max="9472" width="6.75" style="1"/>
    <col min="9473" max="9473" width="43.375" style="1" customWidth="1"/>
    <col min="9474" max="9477" width="17.625" style="1" customWidth="1"/>
    <col min="9478" max="9728" width="6.75" style="1"/>
    <col min="9729" max="9729" width="43.375" style="1" customWidth="1"/>
    <col min="9730" max="9733" width="17.625" style="1" customWidth="1"/>
    <col min="9734" max="9984" width="6.75" style="1"/>
    <col min="9985" max="9985" width="43.375" style="1" customWidth="1"/>
    <col min="9986" max="9989" width="17.625" style="1" customWidth="1"/>
    <col min="9990" max="10240" width="6.75" style="1"/>
    <col min="10241" max="10241" width="43.375" style="1" customWidth="1"/>
    <col min="10242" max="10245" width="17.625" style="1" customWidth="1"/>
    <col min="10246" max="10496" width="6.75" style="1"/>
    <col min="10497" max="10497" width="43.375" style="1" customWidth="1"/>
    <col min="10498" max="10501" width="17.625" style="1" customWidth="1"/>
    <col min="10502" max="10752" width="6.75" style="1"/>
    <col min="10753" max="10753" width="43.375" style="1" customWidth="1"/>
    <col min="10754" max="10757" width="17.625" style="1" customWidth="1"/>
    <col min="10758" max="11008" width="6.75" style="1"/>
    <col min="11009" max="11009" width="43.375" style="1" customWidth="1"/>
    <col min="11010" max="11013" width="17.625" style="1" customWidth="1"/>
    <col min="11014" max="11264" width="6.75" style="1"/>
    <col min="11265" max="11265" width="43.375" style="1" customWidth="1"/>
    <col min="11266" max="11269" width="17.625" style="1" customWidth="1"/>
    <col min="11270" max="11520" width="6.75" style="1"/>
    <col min="11521" max="11521" width="43.375" style="1" customWidth="1"/>
    <col min="11522" max="11525" width="17.625" style="1" customWidth="1"/>
    <col min="11526" max="11776" width="6.75" style="1"/>
    <col min="11777" max="11777" width="43.375" style="1" customWidth="1"/>
    <col min="11778" max="11781" width="17.625" style="1" customWidth="1"/>
    <col min="11782" max="12032" width="6.75" style="1"/>
    <col min="12033" max="12033" width="43.375" style="1" customWidth="1"/>
    <col min="12034" max="12037" width="17.625" style="1" customWidth="1"/>
    <col min="12038" max="12288" width="6.75" style="1"/>
    <col min="12289" max="12289" width="43.375" style="1" customWidth="1"/>
    <col min="12290" max="12293" width="17.625" style="1" customWidth="1"/>
    <col min="12294" max="12544" width="6.75" style="1"/>
    <col min="12545" max="12545" width="43.375" style="1" customWidth="1"/>
    <col min="12546" max="12549" width="17.625" style="1" customWidth="1"/>
    <col min="12550" max="12800" width="6.75" style="1"/>
    <col min="12801" max="12801" width="43.375" style="1" customWidth="1"/>
    <col min="12802" max="12805" width="17.625" style="1" customWidth="1"/>
    <col min="12806" max="13056" width="6.75" style="1"/>
    <col min="13057" max="13057" width="43.375" style="1" customWidth="1"/>
    <col min="13058" max="13061" width="17.625" style="1" customWidth="1"/>
    <col min="13062" max="13312" width="6.75" style="1"/>
    <col min="13313" max="13313" width="43.375" style="1" customWidth="1"/>
    <col min="13314" max="13317" width="17.625" style="1" customWidth="1"/>
    <col min="13318" max="13568" width="6.75" style="1"/>
    <col min="13569" max="13569" width="43.375" style="1" customWidth="1"/>
    <col min="13570" max="13573" width="17.625" style="1" customWidth="1"/>
    <col min="13574" max="13824" width="6.75" style="1"/>
    <col min="13825" max="13825" width="43.375" style="1" customWidth="1"/>
    <col min="13826" max="13829" width="17.625" style="1" customWidth="1"/>
    <col min="13830" max="14080" width="6.75" style="1"/>
    <col min="14081" max="14081" width="43.375" style="1" customWidth="1"/>
    <col min="14082" max="14085" width="17.625" style="1" customWidth="1"/>
    <col min="14086" max="14336" width="6.75" style="1"/>
    <col min="14337" max="14337" width="43.375" style="1" customWidth="1"/>
    <col min="14338" max="14341" width="17.625" style="1" customWidth="1"/>
    <col min="14342" max="14592" width="6.75" style="1"/>
    <col min="14593" max="14593" width="43.375" style="1" customWidth="1"/>
    <col min="14594" max="14597" width="17.625" style="1" customWidth="1"/>
    <col min="14598" max="14848" width="6.75" style="1"/>
    <col min="14849" max="14849" width="43.375" style="1" customWidth="1"/>
    <col min="14850" max="14853" width="17.625" style="1" customWidth="1"/>
    <col min="14854" max="15104" width="6.75" style="1"/>
    <col min="15105" max="15105" width="43.375" style="1" customWidth="1"/>
    <col min="15106" max="15109" width="17.625" style="1" customWidth="1"/>
    <col min="15110" max="15360" width="6.75" style="1"/>
    <col min="15361" max="15361" width="43.375" style="1" customWidth="1"/>
    <col min="15362" max="15365" width="17.625" style="1" customWidth="1"/>
    <col min="15366" max="15616" width="6.75" style="1"/>
    <col min="15617" max="15617" width="43.375" style="1" customWidth="1"/>
    <col min="15618" max="15621" width="17.625" style="1" customWidth="1"/>
    <col min="15622" max="15872" width="6.75" style="1"/>
    <col min="15873" max="15873" width="43.375" style="1" customWidth="1"/>
    <col min="15874" max="15877" width="17.625" style="1" customWidth="1"/>
    <col min="15878" max="16128" width="6.75" style="1"/>
    <col min="16129" max="16129" width="43.375" style="1" customWidth="1"/>
    <col min="16130" max="16133" width="17.625" style="1" customWidth="1"/>
    <col min="16134" max="16384" width="6.75" style="1"/>
  </cols>
  <sheetData>
    <row r="1" spans="1:5" ht="21.95" customHeight="1">
      <c r="A1" s="1" t="s">
        <v>302</v>
      </c>
    </row>
    <row r="2" spans="1:5" ht="30" customHeight="1">
      <c r="A2" s="210" t="s">
        <v>303</v>
      </c>
      <c r="B2" s="210"/>
      <c r="C2" s="210"/>
      <c r="D2" s="210"/>
      <c r="E2" s="210"/>
    </row>
    <row r="3" spans="1:5" ht="21.95" customHeight="1">
      <c r="A3" s="4"/>
      <c r="B3" s="4"/>
      <c r="C3" s="4"/>
      <c r="D3" s="4"/>
      <c r="E3" s="4" t="s">
        <v>2</v>
      </c>
    </row>
    <row r="4" spans="1:5" s="14" customFormat="1" ht="21.95" customHeight="1">
      <c r="A4" s="5" t="s">
        <v>304</v>
      </c>
      <c r="B4" s="5" t="s">
        <v>244</v>
      </c>
      <c r="C4" s="5" t="s">
        <v>275</v>
      </c>
      <c r="D4" s="5" t="s">
        <v>11</v>
      </c>
      <c r="E4" s="5" t="s">
        <v>305</v>
      </c>
    </row>
    <row r="5" spans="1:5" ht="21.95" customHeight="1">
      <c r="A5" s="15" t="s">
        <v>306</v>
      </c>
      <c r="B5" s="5" t="s">
        <v>240</v>
      </c>
      <c r="C5" s="16">
        <f>C6+C7</f>
        <v>325000</v>
      </c>
      <c r="D5" s="16"/>
      <c r="E5" s="17"/>
    </row>
    <row r="6" spans="1:5" ht="21.95" customHeight="1">
      <c r="A6" s="18" t="s">
        <v>307</v>
      </c>
      <c r="B6" s="6" t="s">
        <v>245</v>
      </c>
      <c r="C6" s="19">
        <v>17000</v>
      </c>
      <c r="D6" s="19"/>
      <c r="E6" s="20"/>
    </row>
    <row r="7" spans="1:5" ht="21.95" customHeight="1">
      <c r="A7" s="21" t="s">
        <v>308</v>
      </c>
      <c r="B7" s="8" t="s">
        <v>246</v>
      </c>
      <c r="C7" s="22">
        <v>308000</v>
      </c>
      <c r="D7" s="22"/>
      <c r="E7" s="23"/>
    </row>
    <row r="8" spans="1:5" ht="21.95" customHeight="1">
      <c r="A8" s="21" t="s">
        <v>309</v>
      </c>
      <c r="B8" s="8" t="s">
        <v>243</v>
      </c>
      <c r="C8" s="23"/>
      <c r="D8" s="23"/>
      <c r="E8" s="23"/>
    </row>
    <row r="9" spans="1:5" ht="21.95" customHeight="1">
      <c r="A9" s="21" t="s">
        <v>307</v>
      </c>
      <c r="B9" s="8" t="s">
        <v>247</v>
      </c>
      <c r="C9" s="23">
        <v>5700</v>
      </c>
      <c r="D9" s="23"/>
      <c r="E9" s="23"/>
    </row>
    <row r="10" spans="1:5" ht="21.95" customHeight="1">
      <c r="A10" s="21" t="s">
        <v>308</v>
      </c>
      <c r="B10" s="8" t="s">
        <v>248</v>
      </c>
      <c r="C10" s="23">
        <v>15000</v>
      </c>
      <c r="D10" s="23"/>
      <c r="E10" s="23"/>
    </row>
    <row r="11" spans="1:5" ht="21.95" customHeight="1">
      <c r="A11" s="212"/>
      <c r="B11" s="212"/>
      <c r="C11" s="212"/>
      <c r="D11" s="212"/>
      <c r="E11" s="212"/>
    </row>
  </sheetData>
  <mergeCells count="2">
    <mergeCell ref="A2:E2"/>
    <mergeCell ref="A11:E11"/>
  </mergeCells>
  <phoneticPr fontId="44" type="noConversion"/>
  <pageMargins left="0.75" right="0.75" top="1" bottom="1" header="0.5" footer="0.5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G16" sqref="G16"/>
    </sheetView>
  </sheetViews>
  <sheetFormatPr defaultColWidth="17.625" defaultRowHeight="21.95" customHeight="1"/>
  <cols>
    <col min="1" max="5" width="20.625" style="1" customWidth="1"/>
    <col min="6" max="256" width="17.625" style="1"/>
    <col min="257" max="261" width="20.625" style="1" customWidth="1"/>
    <col min="262" max="512" width="17.625" style="1"/>
    <col min="513" max="517" width="20.625" style="1" customWidth="1"/>
    <col min="518" max="768" width="17.625" style="1"/>
    <col min="769" max="773" width="20.625" style="1" customWidth="1"/>
    <col min="774" max="1024" width="17.625" style="1"/>
    <col min="1025" max="1029" width="20.625" style="1" customWidth="1"/>
    <col min="1030" max="1280" width="17.625" style="1"/>
    <col min="1281" max="1285" width="20.625" style="1" customWidth="1"/>
    <col min="1286" max="1536" width="17.625" style="1"/>
    <col min="1537" max="1541" width="20.625" style="1" customWidth="1"/>
    <col min="1542" max="1792" width="17.625" style="1"/>
    <col min="1793" max="1797" width="20.625" style="1" customWidth="1"/>
    <col min="1798" max="2048" width="17.625" style="1"/>
    <col min="2049" max="2053" width="20.625" style="1" customWidth="1"/>
    <col min="2054" max="2304" width="17.625" style="1"/>
    <col min="2305" max="2309" width="20.625" style="1" customWidth="1"/>
    <col min="2310" max="2560" width="17.625" style="1"/>
    <col min="2561" max="2565" width="20.625" style="1" customWidth="1"/>
    <col min="2566" max="2816" width="17.625" style="1"/>
    <col min="2817" max="2821" width="20.625" style="1" customWidth="1"/>
    <col min="2822" max="3072" width="17.625" style="1"/>
    <col min="3073" max="3077" width="20.625" style="1" customWidth="1"/>
    <col min="3078" max="3328" width="17.625" style="1"/>
    <col min="3329" max="3333" width="20.625" style="1" customWidth="1"/>
    <col min="3334" max="3584" width="17.625" style="1"/>
    <col min="3585" max="3589" width="20.625" style="1" customWidth="1"/>
    <col min="3590" max="3840" width="17.625" style="1"/>
    <col min="3841" max="3845" width="20.625" style="1" customWidth="1"/>
    <col min="3846" max="4096" width="17.625" style="1"/>
    <col min="4097" max="4101" width="20.625" style="1" customWidth="1"/>
    <col min="4102" max="4352" width="17.625" style="1"/>
    <col min="4353" max="4357" width="20.625" style="1" customWidth="1"/>
    <col min="4358" max="4608" width="17.625" style="1"/>
    <col min="4609" max="4613" width="20.625" style="1" customWidth="1"/>
    <col min="4614" max="4864" width="17.625" style="1"/>
    <col min="4865" max="4869" width="20.625" style="1" customWidth="1"/>
    <col min="4870" max="5120" width="17.625" style="1"/>
    <col min="5121" max="5125" width="20.625" style="1" customWidth="1"/>
    <col min="5126" max="5376" width="17.625" style="1"/>
    <col min="5377" max="5381" width="20.625" style="1" customWidth="1"/>
    <col min="5382" max="5632" width="17.625" style="1"/>
    <col min="5633" max="5637" width="20.625" style="1" customWidth="1"/>
    <col min="5638" max="5888" width="17.625" style="1"/>
    <col min="5889" max="5893" width="20.625" style="1" customWidth="1"/>
    <col min="5894" max="6144" width="17.625" style="1"/>
    <col min="6145" max="6149" width="20.625" style="1" customWidth="1"/>
    <col min="6150" max="6400" width="17.625" style="1"/>
    <col min="6401" max="6405" width="20.625" style="1" customWidth="1"/>
    <col min="6406" max="6656" width="17.625" style="1"/>
    <col min="6657" max="6661" width="20.625" style="1" customWidth="1"/>
    <col min="6662" max="6912" width="17.625" style="1"/>
    <col min="6913" max="6917" width="20.625" style="1" customWidth="1"/>
    <col min="6918" max="7168" width="17.625" style="1"/>
    <col min="7169" max="7173" width="20.625" style="1" customWidth="1"/>
    <col min="7174" max="7424" width="17.625" style="1"/>
    <col min="7425" max="7429" width="20.625" style="1" customWidth="1"/>
    <col min="7430" max="7680" width="17.625" style="1"/>
    <col min="7681" max="7685" width="20.625" style="1" customWidth="1"/>
    <col min="7686" max="7936" width="17.625" style="1"/>
    <col min="7937" max="7941" width="20.625" style="1" customWidth="1"/>
    <col min="7942" max="8192" width="17.625" style="1"/>
    <col min="8193" max="8197" width="20.625" style="1" customWidth="1"/>
    <col min="8198" max="8448" width="17.625" style="1"/>
    <col min="8449" max="8453" width="20.625" style="1" customWidth="1"/>
    <col min="8454" max="8704" width="17.625" style="1"/>
    <col min="8705" max="8709" width="20.625" style="1" customWidth="1"/>
    <col min="8710" max="8960" width="17.625" style="1"/>
    <col min="8961" max="8965" width="20.625" style="1" customWidth="1"/>
    <col min="8966" max="9216" width="17.625" style="1"/>
    <col min="9217" max="9221" width="20.625" style="1" customWidth="1"/>
    <col min="9222" max="9472" width="17.625" style="1"/>
    <col min="9473" max="9477" width="20.625" style="1" customWidth="1"/>
    <col min="9478" max="9728" width="17.625" style="1"/>
    <col min="9729" max="9733" width="20.625" style="1" customWidth="1"/>
    <col min="9734" max="9984" width="17.625" style="1"/>
    <col min="9985" max="9989" width="20.625" style="1" customWidth="1"/>
    <col min="9990" max="10240" width="17.625" style="1"/>
    <col min="10241" max="10245" width="20.625" style="1" customWidth="1"/>
    <col min="10246" max="10496" width="17.625" style="1"/>
    <col min="10497" max="10501" width="20.625" style="1" customWidth="1"/>
    <col min="10502" max="10752" width="17.625" style="1"/>
    <col min="10753" max="10757" width="20.625" style="1" customWidth="1"/>
    <col min="10758" max="11008" width="17.625" style="1"/>
    <col min="11009" max="11013" width="20.625" style="1" customWidth="1"/>
    <col min="11014" max="11264" width="17.625" style="1"/>
    <col min="11265" max="11269" width="20.625" style="1" customWidth="1"/>
    <col min="11270" max="11520" width="17.625" style="1"/>
    <col min="11521" max="11525" width="20.625" style="1" customWidth="1"/>
    <col min="11526" max="11776" width="17.625" style="1"/>
    <col min="11777" max="11781" width="20.625" style="1" customWidth="1"/>
    <col min="11782" max="12032" width="17.625" style="1"/>
    <col min="12033" max="12037" width="20.625" style="1" customWidth="1"/>
    <col min="12038" max="12288" width="17.625" style="1"/>
    <col min="12289" max="12293" width="20.625" style="1" customWidth="1"/>
    <col min="12294" max="12544" width="17.625" style="1"/>
    <col min="12545" max="12549" width="20.625" style="1" customWidth="1"/>
    <col min="12550" max="12800" width="17.625" style="1"/>
    <col min="12801" max="12805" width="20.625" style="1" customWidth="1"/>
    <col min="12806" max="13056" width="17.625" style="1"/>
    <col min="13057" max="13061" width="20.625" style="1" customWidth="1"/>
    <col min="13062" max="13312" width="17.625" style="1"/>
    <col min="13313" max="13317" width="20.625" style="1" customWidth="1"/>
    <col min="13318" max="13568" width="17.625" style="1"/>
    <col min="13569" max="13573" width="20.625" style="1" customWidth="1"/>
    <col min="13574" max="13824" width="17.625" style="1"/>
    <col min="13825" max="13829" width="20.625" style="1" customWidth="1"/>
    <col min="13830" max="14080" width="17.625" style="1"/>
    <col min="14081" max="14085" width="20.625" style="1" customWidth="1"/>
    <col min="14086" max="14336" width="17.625" style="1"/>
    <col min="14337" max="14341" width="20.625" style="1" customWidth="1"/>
    <col min="14342" max="14592" width="17.625" style="1"/>
    <col min="14593" max="14597" width="20.625" style="1" customWidth="1"/>
    <col min="14598" max="14848" width="17.625" style="1"/>
    <col min="14849" max="14853" width="20.625" style="1" customWidth="1"/>
    <col min="14854" max="15104" width="17.625" style="1"/>
    <col min="15105" max="15109" width="20.625" style="1" customWidth="1"/>
    <col min="15110" max="15360" width="17.625" style="1"/>
    <col min="15361" max="15365" width="20.625" style="1" customWidth="1"/>
    <col min="15366" max="15616" width="17.625" style="1"/>
    <col min="15617" max="15621" width="20.625" style="1" customWidth="1"/>
    <col min="15622" max="15872" width="17.625" style="1"/>
    <col min="15873" max="15877" width="20.625" style="1" customWidth="1"/>
    <col min="15878" max="16128" width="17.625" style="1"/>
    <col min="16129" max="16133" width="20.625" style="1" customWidth="1"/>
    <col min="16134" max="16384" width="17.625" style="1"/>
  </cols>
  <sheetData>
    <row r="1" spans="1:5" ht="21.95" customHeight="1">
      <c r="A1" s="1" t="s">
        <v>310</v>
      </c>
    </row>
    <row r="2" spans="1:5" ht="30" customHeight="1">
      <c r="A2" s="210" t="s">
        <v>311</v>
      </c>
      <c r="B2" s="210"/>
      <c r="C2" s="210"/>
      <c r="D2" s="210"/>
      <c r="E2" s="210"/>
    </row>
    <row r="3" spans="1:5" ht="21.95" customHeight="1">
      <c r="A3" s="4"/>
      <c r="B3" s="4"/>
      <c r="C3" s="4"/>
      <c r="D3" s="4"/>
      <c r="E3" s="4" t="s">
        <v>2</v>
      </c>
    </row>
    <row r="4" spans="1:5" ht="21.95" customHeight="1">
      <c r="A4" s="5" t="s">
        <v>312</v>
      </c>
      <c r="B4" s="5" t="s">
        <v>151</v>
      </c>
      <c r="C4" s="5" t="s">
        <v>313</v>
      </c>
      <c r="D4" s="5" t="s">
        <v>314</v>
      </c>
      <c r="E4" s="5" t="s">
        <v>315</v>
      </c>
    </row>
    <row r="5" spans="1:5" ht="21.95" customHeight="1">
      <c r="A5" s="7"/>
      <c r="B5" s="7"/>
      <c r="C5" s="7"/>
      <c r="D5" s="7"/>
      <c r="E5" s="7"/>
    </row>
    <row r="6" spans="1:5" ht="21.95" customHeight="1">
      <c r="A6" s="9"/>
      <c r="B6" s="9"/>
      <c r="C6" s="9"/>
      <c r="D6" s="9"/>
      <c r="E6" s="9"/>
    </row>
    <row r="7" spans="1:5" ht="21.95" customHeight="1">
      <c r="A7" s="9"/>
      <c r="B7" s="9"/>
      <c r="C7" s="9"/>
      <c r="D7" s="9"/>
      <c r="E7" s="9"/>
    </row>
    <row r="8" spans="1:5" ht="21.95" customHeight="1">
      <c r="A8" s="9"/>
      <c r="B8" s="9"/>
      <c r="C8" s="9"/>
      <c r="D8" s="9"/>
      <c r="E8" s="9"/>
    </row>
    <row r="9" spans="1:5" ht="21.95" customHeight="1">
      <c r="A9" s="9"/>
      <c r="B9" s="9"/>
      <c r="C9" s="9"/>
      <c r="D9" s="9"/>
      <c r="E9" s="9"/>
    </row>
    <row r="10" spans="1:5" ht="21.95" customHeight="1">
      <c r="A10" s="9"/>
      <c r="B10" s="9"/>
      <c r="C10" s="9"/>
      <c r="D10" s="9"/>
      <c r="E10" s="9"/>
    </row>
    <row r="11" spans="1:5" ht="21.95" customHeight="1">
      <c r="A11" s="9"/>
      <c r="B11" s="9"/>
      <c r="C11" s="9"/>
      <c r="D11" s="9"/>
      <c r="E11" s="9"/>
    </row>
    <row r="12" spans="1:5" ht="21.95" customHeight="1">
      <c r="A12" s="9"/>
      <c r="B12" s="9"/>
      <c r="C12" s="9"/>
      <c r="D12" s="9"/>
      <c r="E12" s="9"/>
    </row>
    <row r="13" spans="1:5" ht="21.95" customHeight="1">
      <c r="A13" s="9"/>
      <c r="B13" s="9"/>
      <c r="C13" s="9"/>
      <c r="D13" s="9"/>
      <c r="E13" s="9"/>
    </row>
    <row r="14" spans="1:5" ht="21.95" customHeight="1">
      <c r="A14" s="212" t="s">
        <v>316</v>
      </c>
      <c r="B14" s="212"/>
      <c r="C14" s="212"/>
      <c r="D14" s="212"/>
      <c r="E14" s="212"/>
    </row>
  </sheetData>
  <mergeCells count="2">
    <mergeCell ref="A2:E2"/>
    <mergeCell ref="A14:E14"/>
  </mergeCells>
  <phoneticPr fontId="44" type="noConversion"/>
  <pageMargins left="0.75" right="0.75" top="1" bottom="1" header="0.5" footer="0.5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>
      <selection activeCell="H14" sqref="H14"/>
    </sheetView>
  </sheetViews>
  <sheetFormatPr defaultColWidth="6.75" defaultRowHeight="21.95" customHeight="1"/>
  <cols>
    <col min="1" max="2" width="52.625" style="1" customWidth="1"/>
    <col min="3" max="3" width="14.875" style="2" customWidth="1"/>
    <col min="4" max="256" width="6.75" style="2"/>
    <col min="257" max="258" width="52.625" style="2" customWidth="1"/>
    <col min="259" max="259" width="14.875" style="2" customWidth="1"/>
    <col min="260" max="512" width="6.75" style="2"/>
    <col min="513" max="514" width="52.625" style="2" customWidth="1"/>
    <col min="515" max="515" width="14.875" style="2" customWidth="1"/>
    <col min="516" max="768" width="6.75" style="2"/>
    <col min="769" max="770" width="52.625" style="2" customWidth="1"/>
    <col min="771" max="771" width="14.875" style="2" customWidth="1"/>
    <col min="772" max="1024" width="6.75" style="2"/>
    <col min="1025" max="1026" width="52.625" style="2" customWidth="1"/>
    <col min="1027" max="1027" width="14.875" style="2" customWidth="1"/>
    <col min="1028" max="1280" width="6.75" style="2"/>
    <col min="1281" max="1282" width="52.625" style="2" customWidth="1"/>
    <col min="1283" max="1283" width="14.875" style="2" customWidth="1"/>
    <col min="1284" max="1536" width="6.75" style="2"/>
    <col min="1537" max="1538" width="52.625" style="2" customWidth="1"/>
    <col min="1539" max="1539" width="14.875" style="2" customWidth="1"/>
    <col min="1540" max="1792" width="6.75" style="2"/>
    <col min="1793" max="1794" width="52.625" style="2" customWidth="1"/>
    <col min="1795" max="1795" width="14.875" style="2" customWidth="1"/>
    <col min="1796" max="2048" width="6.75" style="2"/>
    <col min="2049" max="2050" width="52.625" style="2" customWidth="1"/>
    <col min="2051" max="2051" width="14.875" style="2" customWidth="1"/>
    <col min="2052" max="2304" width="6.75" style="2"/>
    <col min="2305" max="2306" width="52.625" style="2" customWidth="1"/>
    <col min="2307" max="2307" width="14.875" style="2" customWidth="1"/>
    <col min="2308" max="2560" width="6.75" style="2"/>
    <col min="2561" max="2562" width="52.625" style="2" customWidth="1"/>
    <col min="2563" max="2563" width="14.875" style="2" customWidth="1"/>
    <col min="2564" max="2816" width="6.75" style="2"/>
    <col min="2817" max="2818" width="52.625" style="2" customWidth="1"/>
    <col min="2819" max="2819" width="14.875" style="2" customWidth="1"/>
    <col min="2820" max="3072" width="6.75" style="2"/>
    <col min="3073" max="3074" width="52.625" style="2" customWidth="1"/>
    <col min="3075" max="3075" width="14.875" style="2" customWidth="1"/>
    <col min="3076" max="3328" width="6.75" style="2"/>
    <col min="3329" max="3330" width="52.625" style="2" customWidth="1"/>
    <col min="3331" max="3331" width="14.875" style="2" customWidth="1"/>
    <col min="3332" max="3584" width="6.75" style="2"/>
    <col min="3585" max="3586" width="52.625" style="2" customWidth="1"/>
    <col min="3587" max="3587" width="14.875" style="2" customWidth="1"/>
    <col min="3588" max="3840" width="6.75" style="2"/>
    <col min="3841" max="3842" width="52.625" style="2" customWidth="1"/>
    <col min="3843" max="3843" width="14.875" style="2" customWidth="1"/>
    <col min="3844" max="4096" width="6.75" style="2"/>
    <col min="4097" max="4098" width="52.625" style="2" customWidth="1"/>
    <col min="4099" max="4099" width="14.875" style="2" customWidth="1"/>
    <col min="4100" max="4352" width="6.75" style="2"/>
    <col min="4353" max="4354" width="52.625" style="2" customWidth="1"/>
    <col min="4355" max="4355" width="14.875" style="2" customWidth="1"/>
    <col min="4356" max="4608" width="6.75" style="2"/>
    <col min="4609" max="4610" width="52.625" style="2" customWidth="1"/>
    <col min="4611" max="4611" width="14.875" style="2" customWidth="1"/>
    <col min="4612" max="4864" width="6.75" style="2"/>
    <col min="4865" max="4866" width="52.625" style="2" customWidth="1"/>
    <col min="4867" max="4867" width="14.875" style="2" customWidth="1"/>
    <col min="4868" max="5120" width="6.75" style="2"/>
    <col min="5121" max="5122" width="52.625" style="2" customWidth="1"/>
    <col min="5123" max="5123" width="14.875" style="2" customWidth="1"/>
    <col min="5124" max="5376" width="6.75" style="2"/>
    <col min="5377" max="5378" width="52.625" style="2" customWidth="1"/>
    <col min="5379" max="5379" width="14.875" style="2" customWidth="1"/>
    <col min="5380" max="5632" width="6.75" style="2"/>
    <col min="5633" max="5634" width="52.625" style="2" customWidth="1"/>
    <col min="5635" max="5635" width="14.875" style="2" customWidth="1"/>
    <col min="5636" max="5888" width="6.75" style="2"/>
    <col min="5889" max="5890" width="52.625" style="2" customWidth="1"/>
    <col min="5891" max="5891" width="14.875" style="2" customWidth="1"/>
    <col min="5892" max="6144" width="6.75" style="2"/>
    <col min="6145" max="6146" width="52.625" style="2" customWidth="1"/>
    <col min="6147" max="6147" width="14.875" style="2" customWidth="1"/>
    <col min="6148" max="6400" width="6.75" style="2"/>
    <col min="6401" max="6402" width="52.625" style="2" customWidth="1"/>
    <col min="6403" max="6403" width="14.875" style="2" customWidth="1"/>
    <col min="6404" max="6656" width="6.75" style="2"/>
    <col min="6657" max="6658" width="52.625" style="2" customWidth="1"/>
    <col min="6659" max="6659" width="14.875" style="2" customWidth="1"/>
    <col min="6660" max="6912" width="6.75" style="2"/>
    <col min="6913" max="6914" width="52.625" style="2" customWidth="1"/>
    <col min="6915" max="6915" width="14.875" style="2" customWidth="1"/>
    <col min="6916" max="7168" width="6.75" style="2"/>
    <col min="7169" max="7170" width="52.625" style="2" customWidth="1"/>
    <col min="7171" max="7171" width="14.875" style="2" customWidth="1"/>
    <col min="7172" max="7424" width="6.75" style="2"/>
    <col min="7425" max="7426" width="52.625" style="2" customWidth="1"/>
    <col min="7427" max="7427" width="14.875" style="2" customWidth="1"/>
    <col min="7428" max="7680" width="6.75" style="2"/>
    <col min="7681" max="7682" width="52.625" style="2" customWidth="1"/>
    <col min="7683" max="7683" width="14.875" style="2" customWidth="1"/>
    <col min="7684" max="7936" width="6.75" style="2"/>
    <col min="7937" max="7938" width="52.625" style="2" customWidth="1"/>
    <col min="7939" max="7939" width="14.875" style="2" customWidth="1"/>
    <col min="7940" max="8192" width="6.75" style="2"/>
    <col min="8193" max="8194" width="52.625" style="2" customWidth="1"/>
    <col min="8195" max="8195" width="14.875" style="2" customWidth="1"/>
    <col min="8196" max="8448" width="6.75" style="2"/>
    <col min="8449" max="8450" width="52.625" style="2" customWidth="1"/>
    <col min="8451" max="8451" width="14.875" style="2" customWidth="1"/>
    <col min="8452" max="8704" width="6.75" style="2"/>
    <col min="8705" max="8706" width="52.625" style="2" customWidth="1"/>
    <col min="8707" max="8707" width="14.875" style="2" customWidth="1"/>
    <col min="8708" max="8960" width="6.75" style="2"/>
    <col min="8961" max="8962" width="52.625" style="2" customWidth="1"/>
    <col min="8963" max="8963" width="14.875" style="2" customWidth="1"/>
    <col min="8964" max="9216" width="6.75" style="2"/>
    <col min="9217" max="9218" width="52.625" style="2" customWidth="1"/>
    <col min="9219" max="9219" width="14.875" style="2" customWidth="1"/>
    <col min="9220" max="9472" width="6.75" style="2"/>
    <col min="9473" max="9474" width="52.625" style="2" customWidth="1"/>
    <col min="9475" max="9475" width="14.875" style="2" customWidth="1"/>
    <col min="9476" max="9728" width="6.75" style="2"/>
    <col min="9729" max="9730" width="52.625" style="2" customWidth="1"/>
    <col min="9731" max="9731" width="14.875" style="2" customWidth="1"/>
    <col min="9732" max="9984" width="6.75" style="2"/>
    <col min="9985" max="9986" width="52.625" style="2" customWidth="1"/>
    <col min="9987" max="9987" width="14.875" style="2" customWidth="1"/>
    <col min="9988" max="10240" width="6.75" style="2"/>
    <col min="10241" max="10242" width="52.625" style="2" customWidth="1"/>
    <col min="10243" max="10243" width="14.875" style="2" customWidth="1"/>
    <col min="10244" max="10496" width="6.75" style="2"/>
    <col min="10497" max="10498" width="52.625" style="2" customWidth="1"/>
    <col min="10499" max="10499" width="14.875" style="2" customWidth="1"/>
    <col min="10500" max="10752" width="6.75" style="2"/>
    <col min="10753" max="10754" width="52.625" style="2" customWidth="1"/>
    <col min="10755" max="10755" width="14.875" style="2" customWidth="1"/>
    <col min="10756" max="11008" width="6.75" style="2"/>
    <col min="11009" max="11010" width="52.625" style="2" customWidth="1"/>
    <col min="11011" max="11011" width="14.875" style="2" customWidth="1"/>
    <col min="11012" max="11264" width="6.75" style="2"/>
    <col min="11265" max="11266" width="52.625" style="2" customWidth="1"/>
    <col min="11267" max="11267" width="14.875" style="2" customWidth="1"/>
    <col min="11268" max="11520" width="6.75" style="2"/>
    <col min="11521" max="11522" width="52.625" style="2" customWidth="1"/>
    <col min="11523" max="11523" width="14.875" style="2" customWidth="1"/>
    <col min="11524" max="11776" width="6.75" style="2"/>
    <col min="11777" max="11778" width="52.625" style="2" customWidth="1"/>
    <col min="11779" max="11779" width="14.875" style="2" customWidth="1"/>
    <col min="11780" max="12032" width="6.75" style="2"/>
    <col min="12033" max="12034" width="52.625" style="2" customWidth="1"/>
    <col min="12035" max="12035" width="14.875" style="2" customWidth="1"/>
    <col min="12036" max="12288" width="6.75" style="2"/>
    <col min="12289" max="12290" width="52.625" style="2" customWidth="1"/>
    <col min="12291" max="12291" width="14.875" style="2" customWidth="1"/>
    <col min="12292" max="12544" width="6.75" style="2"/>
    <col min="12545" max="12546" width="52.625" style="2" customWidth="1"/>
    <col min="12547" max="12547" width="14.875" style="2" customWidth="1"/>
    <col min="12548" max="12800" width="6.75" style="2"/>
    <col min="12801" max="12802" width="52.625" style="2" customWidth="1"/>
    <col min="12803" max="12803" width="14.875" style="2" customWidth="1"/>
    <col min="12804" max="13056" width="6.75" style="2"/>
    <col min="13057" max="13058" width="52.625" style="2" customWidth="1"/>
    <col min="13059" max="13059" width="14.875" style="2" customWidth="1"/>
    <col min="13060" max="13312" width="6.75" style="2"/>
    <col min="13313" max="13314" width="52.625" style="2" customWidth="1"/>
    <col min="13315" max="13315" width="14.875" style="2" customWidth="1"/>
    <col min="13316" max="13568" width="6.75" style="2"/>
    <col min="13569" max="13570" width="52.625" style="2" customWidth="1"/>
    <col min="13571" max="13571" width="14.875" style="2" customWidth="1"/>
    <col min="13572" max="13824" width="6.75" style="2"/>
    <col min="13825" max="13826" width="52.625" style="2" customWidth="1"/>
    <col min="13827" max="13827" width="14.875" style="2" customWidth="1"/>
    <col min="13828" max="14080" width="6.75" style="2"/>
    <col min="14081" max="14082" width="52.625" style="2" customWidth="1"/>
    <col min="14083" max="14083" width="14.875" style="2" customWidth="1"/>
    <col min="14084" max="14336" width="6.75" style="2"/>
    <col min="14337" max="14338" width="52.625" style="2" customWidth="1"/>
    <col min="14339" max="14339" width="14.875" style="2" customWidth="1"/>
    <col min="14340" max="14592" width="6.75" style="2"/>
    <col min="14593" max="14594" width="52.625" style="2" customWidth="1"/>
    <col min="14595" max="14595" width="14.875" style="2" customWidth="1"/>
    <col min="14596" max="14848" width="6.75" style="2"/>
    <col min="14849" max="14850" width="52.625" style="2" customWidth="1"/>
    <col min="14851" max="14851" width="14.875" style="2" customWidth="1"/>
    <col min="14852" max="15104" width="6.75" style="2"/>
    <col min="15105" max="15106" width="52.625" style="2" customWidth="1"/>
    <col min="15107" max="15107" width="14.875" style="2" customWidth="1"/>
    <col min="15108" max="15360" width="6.75" style="2"/>
    <col min="15361" max="15362" width="52.625" style="2" customWidth="1"/>
    <col min="15363" max="15363" width="14.875" style="2" customWidth="1"/>
    <col min="15364" max="15616" width="6.75" style="2"/>
    <col min="15617" max="15618" width="52.625" style="2" customWidth="1"/>
    <col min="15619" max="15619" width="14.875" style="2" customWidth="1"/>
    <col min="15620" max="15872" width="6.75" style="2"/>
    <col min="15873" max="15874" width="52.625" style="2" customWidth="1"/>
    <col min="15875" max="15875" width="14.875" style="2" customWidth="1"/>
    <col min="15876" max="16128" width="6.75" style="2"/>
    <col min="16129" max="16130" width="52.625" style="2" customWidth="1"/>
    <col min="16131" max="16131" width="14.875" style="2" customWidth="1"/>
    <col min="16132" max="16384" width="6.75" style="2"/>
  </cols>
  <sheetData>
    <row r="1" spans="1:7" ht="21.95" customHeight="1">
      <c r="A1" s="1" t="s">
        <v>317</v>
      </c>
    </row>
    <row r="2" spans="1:7" ht="30" customHeight="1">
      <c r="A2" s="210" t="s">
        <v>318</v>
      </c>
      <c r="B2" s="210"/>
      <c r="C2" s="3"/>
      <c r="D2" s="3"/>
      <c r="E2" s="3"/>
      <c r="F2" s="3"/>
      <c r="G2" s="3"/>
    </row>
    <row r="3" spans="1:7" ht="21.95" customHeight="1">
      <c r="A3" s="4"/>
      <c r="B3" s="4" t="s">
        <v>2</v>
      </c>
      <c r="C3" s="3"/>
      <c r="D3" s="3"/>
      <c r="E3" s="3"/>
      <c r="F3" s="3"/>
      <c r="G3" s="3"/>
    </row>
    <row r="4" spans="1:7" ht="21.95" customHeight="1">
      <c r="A4" s="5" t="s">
        <v>319</v>
      </c>
      <c r="B4" s="5" t="s">
        <v>320</v>
      </c>
    </row>
    <row r="5" spans="1:7" ht="21.95" customHeight="1">
      <c r="A5" s="6" t="s">
        <v>321</v>
      </c>
      <c r="B5" s="7"/>
    </row>
    <row r="6" spans="1:7" ht="21.95" customHeight="1">
      <c r="A6" s="8" t="s">
        <v>322</v>
      </c>
      <c r="B6" s="9"/>
    </row>
    <row r="7" spans="1:7" ht="21.95" customHeight="1">
      <c r="A7" s="8" t="s">
        <v>323</v>
      </c>
      <c r="B7" s="9"/>
    </row>
    <row r="8" spans="1:7" ht="21.95" customHeight="1">
      <c r="A8" s="8" t="s">
        <v>324</v>
      </c>
      <c r="B8" s="9"/>
    </row>
    <row r="9" spans="1:7" ht="21.95" customHeight="1">
      <c r="A9" s="8" t="s">
        <v>325</v>
      </c>
      <c r="B9" s="9"/>
    </row>
    <row r="10" spans="1:7" ht="21.95" customHeight="1">
      <c r="A10" s="8" t="s">
        <v>326</v>
      </c>
      <c r="B10" s="9"/>
    </row>
    <row r="11" spans="1:7" ht="21.95" customHeight="1">
      <c r="A11" s="8" t="s">
        <v>327</v>
      </c>
      <c r="B11" s="9"/>
    </row>
    <row r="12" spans="1:7" ht="21.95" customHeight="1">
      <c r="A12" s="8" t="s">
        <v>328</v>
      </c>
      <c r="B12" s="9"/>
    </row>
    <row r="13" spans="1:7" ht="21.95" customHeight="1">
      <c r="A13" s="8" t="s">
        <v>329</v>
      </c>
      <c r="B13" s="9"/>
    </row>
    <row r="14" spans="1:7" ht="21.95" customHeight="1">
      <c r="A14" s="8" t="s">
        <v>330</v>
      </c>
      <c r="B14" s="9"/>
    </row>
    <row r="15" spans="1:7" ht="21.95" customHeight="1">
      <c r="A15" s="10" t="s">
        <v>331</v>
      </c>
      <c r="B15" s="11"/>
    </row>
    <row r="16" spans="1:7" ht="21.95" customHeight="1">
      <c r="A16" s="5" t="s">
        <v>332</v>
      </c>
      <c r="B16" s="12"/>
    </row>
    <row r="17" spans="1:3" ht="21.95" customHeight="1">
      <c r="A17" s="212" t="s">
        <v>333</v>
      </c>
      <c r="B17" s="212"/>
      <c r="C17" s="13"/>
    </row>
  </sheetData>
  <mergeCells count="2">
    <mergeCell ref="A2:B2"/>
    <mergeCell ref="A17:B17"/>
  </mergeCells>
  <phoneticPr fontId="44" type="noConversion"/>
  <pageMargins left="0.75" right="0.75" top="1" bottom="1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11"/>
  <sheetViews>
    <sheetView workbookViewId="0"/>
  </sheetViews>
  <sheetFormatPr defaultColWidth="9" defaultRowHeight="13.5"/>
  <cols>
    <col min="1" max="1" width="46.25" style="71" customWidth="1"/>
    <col min="2" max="2" width="45.25" style="71" customWidth="1"/>
    <col min="3" max="256" width="9" style="71"/>
    <col min="257" max="257" width="46.25" style="71" customWidth="1"/>
    <col min="258" max="258" width="45.25" style="71" customWidth="1"/>
    <col min="259" max="512" width="9" style="71"/>
    <col min="513" max="513" width="46.25" style="71" customWidth="1"/>
    <col min="514" max="514" width="45.25" style="71" customWidth="1"/>
    <col min="515" max="768" width="9" style="71"/>
    <col min="769" max="769" width="46.25" style="71" customWidth="1"/>
    <col min="770" max="770" width="45.25" style="71" customWidth="1"/>
    <col min="771" max="1024" width="9" style="71"/>
    <col min="1025" max="1025" width="46.25" style="71" customWidth="1"/>
    <col min="1026" max="1026" width="45.25" style="71" customWidth="1"/>
    <col min="1027" max="1280" width="9" style="71"/>
    <col min="1281" max="1281" width="46.25" style="71" customWidth="1"/>
    <col min="1282" max="1282" width="45.25" style="71" customWidth="1"/>
    <col min="1283" max="1536" width="9" style="71"/>
    <col min="1537" max="1537" width="46.25" style="71" customWidth="1"/>
    <col min="1538" max="1538" width="45.25" style="71" customWidth="1"/>
    <col min="1539" max="1792" width="9" style="71"/>
    <col min="1793" max="1793" width="46.25" style="71" customWidth="1"/>
    <col min="1794" max="1794" width="45.25" style="71" customWidth="1"/>
    <col min="1795" max="2048" width="9" style="71"/>
    <col min="2049" max="2049" width="46.25" style="71" customWidth="1"/>
    <col min="2050" max="2050" width="45.25" style="71" customWidth="1"/>
    <col min="2051" max="2304" width="9" style="71"/>
    <col min="2305" max="2305" width="46.25" style="71" customWidth="1"/>
    <col min="2306" max="2306" width="45.25" style="71" customWidth="1"/>
    <col min="2307" max="2560" width="9" style="71"/>
    <col min="2561" max="2561" width="46.25" style="71" customWidth="1"/>
    <col min="2562" max="2562" width="45.25" style="71" customWidth="1"/>
    <col min="2563" max="2816" width="9" style="71"/>
    <col min="2817" max="2817" width="46.25" style="71" customWidth="1"/>
    <col min="2818" max="2818" width="45.25" style="71" customWidth="1"/>
    <col min="2819" max="3072" width="9" style="71"/>
    <col min="3073" max="3073" width="46.25" style="71" customWidth="1"/>
    <col min="3074" max="3074" width="45.25" style="71" customWidth="1"/>
    <col min="3075" max="3328" width="9" style="71"/>
    <col min="3329" max="3329" width="46.25" style="71" customWidth="1"/>
    <col min="3330" max="3330" width="45.25" style="71" customWidth="1"/>
    <col min="3331" max="3584" width="9" style="71"/>
    <col min="3585" max="3585" width="46.25" style="71" customWidth="1"/>
    <col min="3586" max="3586" width="45.25" style="71" customWidth="1"/>
    <col min="3587" max="3840" width="9" style="71"/>
    <col min="3841" max="3841" width="46.25" style="71" customWidth="1"/>
    <col min="3842" max="3842" width="45.25" style="71" customWidth="1"/>
    <col min="3843" max="4096" width="9" style="71"/>
    <col min="4097" max="4097" width="46.25" style="71" customWidth="1"/>
    <col min="4098" max="4098" width="45.25" style="71" customWidth="1"/>
    <col min="4099" max="4352" width="9" style="71"/>
    <col min="4353" max="4353" width="46.25" style="71" customWidth="1"/>
    <col min="4354" max="4354" width="45.25" style="71" customWidth="1"/>
    <col min="4355" max="4608" width="9" style="71"/>
    <col min="4609" max="4609" width="46.25" style="71" customWidth="1"/>
    <col min="4610" max="4610" width="45.25" style="71" customWidth="1"/>
    <col min="4611" max="4864" width="9" style="71"/>
    <col min="4865" max="4865" width="46.25" style="71" customWidth="1"/>
    <col min="4866" max="4866" width="45.25" style="71" customWidth="1"/>
    <col min="4867" max="5120" width="9" style="71"/>
    <col min="5121" max="5121" width="46.25" style="71" customWidth="1"/>
    <col min="5122" max="5122" width="45.25" style="71" customWidth="1"/>
    <col min="5123" max="5376" width="9" style="71"/>
    <col min="5377" max="5377" width="46.25" style="71" customWidth="1"/>
    <col min="5378" max="5378" width="45.25" style="71" customWidth="1"/>
    <col min="5379" max="5632" width="9" style="71"/>
    <col min="5633" max="5633" width="46.25" style="71" customWidth="1"/>
    <col min="5634" max="5634" width="45.25" style="71" customWidth="1"/>
    <col min="5635" max="5888" width="9" style="71"/>
    <col min="5889" max="5889" width="46.25" style="71" customWidth="1"/>
    <col min="5890" max="5890" width="45.25" style="71" customWidth="1"/>
    <col min="5891" max="6144" width="9" style="71"/>
    <col min="6145" max="6145" width="46.25" style="71" customWidth="1"/>
    <col min="6146" max="6146" width="45.25" style="71" customWidth="1"/>
    <col min="6147" max="6400" width="9" style="71"/>
    <col min="6401" max="6401" width="46.25" style="71" customWidth="1"/>
    <col min="6402" max="6402" width="45.25" style="71" customWidth="1"/>
    <col min="6403" max="6656" width="9" style="71"/>
    <col min="6657" max="6657" width="46.25" style="71" customWidth="1"/>
    <col min="6658" max="6658" width="45.25" style="71" customWidth="1"/>
    <col min="6659" max="6912" width="9" style="71"/>
    <col min="6913" max="6913" width="46.25" style="71" customWidth="1"/>
    <col min="6914" max="6914" width="45.25" style="71" customWidth="1"/>
    <col min="6915" max="7168" width="9" style="71"/>
    <col min="7169" max="7169" width="46.25" style="71" customWidth="1"/>
    <col min="7170" max="7170" width="45.25" style="71" customWidth="1"/>
    <col min="7171" max="7424" width="9" style="71"/>
    <col min="7425" max="7425" width="46.25" style="71" customWidth="1"/>
    <col min="7426" max="7426" width="45.25" style="71" customWidth="1"/>
    <col min="7427" max="7680" width="9" style="71"/>
    <col min="7681" max="7681" width="46.25" style="71" customWidth="1"/>
    <col min="7682" max="7682" width="45.25" style="71" customWidth="1"/>
    <col min="7683" max="7936" width="9" style="71"/>
    <col min="7937" max="7937" width="46.25" style="71" customWidth="1"/>
    <col min="7938" max="7938" width="45.25" style="71" customWidth="1"/>
    <col min="7939" max="8192" width="9" style="71"/>
    <col min="8193" max="8193" width="46.25" style="71" customWidth="1"/>
    <col min="8194" max="8194" width="45.25" style="71" customWidth="1"/>
    <col min="8195" max="8448" width="9" style="71"/>
    <col min="8449" max="8449" width="46.25" style="71" customWidth="1"/>
    <col min="8450" max="8450" width="45.25" style="71" customWidth="1"/>
    <col min="8451" max="8704" width="9" style="71"/>
    <col min="8705" max="8705" width="46.25" style="71" customWidth="1"/>
    <col min="8706" max="8706" width="45.25" style="71" customWidth="1"/>
    <col min="8707" max="8960" width="9" style="71"/>
    <col min="8961" max="8961" width="46.25" style="71" customWidth="1"/>
    <col min="8962" max="8962" width="45.25" style="71" customWidth="1"/>
    <col min="8963" max="9216" width="9" style="71"/>
    <col min="9217" max="9217" width="46.25" style="71" customWidth="1"/>
    <col min="9218" max="9218" width="45.25" style="71" customWidth="1"/>
    <col min="9219" max="9472" width="9" style="71"/>
    <col min="9473" max="9473" width="46.25" style="71" customWidth="1"/>
    <col min="9474" max="9474" width="45.25" style="71" customWidth="1"/>
    <col min="9475" max="9728" width="9" style="71"/>
    <col min="9729" max="9729" width="46.25" style="71" customWidth="1"/>
    <col min="9730" max="9730" width="45.25" style="71" customWidth="1"/>
    <col min="9731" max="9984" width="9" style="71"/>
    <col min="9985" max="9985" width="46.25" style="71" customWidth="1"/>
    <col min="9986" max="9986" width="45.25" style="71" customWidth="1"/>
    <col min="9987" max="10240" width="9" style="71"/>
    <col min="10241" max="10241" width="46.25" style="71" customWidth="1"/>
    <col min="10242" max="10242" width="45.25" style="71" customWidth="1"/>
    <col min="10243" max="10496" width="9" style="71"/>
    <col min="10497" max="10497" width="46.25" style="71" customWidth="1"/>
    <col min="10498" max="10498" width="45.25" style="71" customWidth="1"/>
    <col min="10499" max="10752" width="9" style="71"/>
    <col min="10753" max="10753" width="46.25" style="71" customWidth="1"/>
    <col min="10754" max="10754" width="45.25" style="71" customWidth="1"/>
    <col min="10755" max="11008" width="9" style="71"/>
    <col min="11009" max="11009" width="46.25" style="71" customWidth="1"/>
    <col min="11010" max="11010" width="45.25" style="71" customWidth="1"/>
    <col min="11011" max="11264" width="9" style="71"/>
    <col min="11265" max="11265" width="46.25" style="71" customWidth="1"/>
    <col min="11266" max="11266" width="45.25" style="71" customWidth="1"/>
    <col min="11267" max="11520" width="9" style="71"/>
    <col min="11521" max="11521" width="46.25" style="71" customWidth="1"/>
    <col min="11522" max="11522" width="45.25" style="71" customWidth="1"/>
    <col min="11523" max="11776" width="9" style="71"/>
    <col min="11777" max="11777" width="46.25" style="71" customWidth="1"/>
    <col min="11778" max="11778" width="45.25" style="71" customWidth="1"/>
    <col min="11779" max="12032" width="9" style="71"/>
    <col min="12033" max="12033" width="46.25" style="71" customWidth="1"/>
    <col min="12034" max="12034" width="45.25" style="71" customWidth="1"/>
    <col min="12035" max="12288" width="9" style="71"/>
    <col min="12289" max="12289" width="46.25" style="71" customWidth="1"/>
    <col min="12290" max="12290" width="45.25" style="71" customWidth="1"/>
    <col min="12291" max="12544" width="9" style="71"/>
    <col min="12545" max="12545" width="46.25" style="71" customWidth="1"/>
    <col min="12546" max="12546" width="45.25" style="71" customWidth="1"/>
    <col min="12547" max="12800" width="9" style="71"/>
    <col min="12801" max="12801" width="46.25" style="71" customWidth="1"/>
    <col min="12802" max="12802" width="45.25" style="71" customWidth="1"/>
    <col min="12803" max="13056" width="9" style="71"/>
    <col min="13057" max="13057" width="46.25" style="71" customWidth="1"/>
    <col min="13058" max="13058" width="45.25" style="71" customWidth="1"/>
    <col min="13059" max="13312" width="9" style="71"/>
    <col min="13313" max="13313" width="46.25" style="71" customWidth="1"/>
    <col min="13314" max="13314" width="45.25" style="71" customWidth="1"/>
    <col min="13315" max="13568" width="9" style="71"/>
    <col min="13569" max="13569" width="46.25" style="71" customWidth="1"/>
    <col min="13570" max="13570" width="45.25" style="71" customWidth="1"/>
    <col min="13571" max="13824" width="9" style="71"/>
    <col min="13825" max="13825" width="46.25" style="71" customWidth="1"/>
    <col min="13826" max="13826" width="45.25" style="71" customWidth="1"/>
    <col min="13827" max="14080" width="9" style="71"/>
    <col min="14081" max="14081" width="46.25" style="71" customWidth="1"/>
    <col min="14082" max="14082" width="45.25" style="71" customWidth="1"/>
    <col min="14083" max="14336" width="9" style="71"/>
    <col min="14337" max="14337" width="46.25" style="71" customWidth="1"/>
    <col min="14338" max="14338" width="45.25" style="71" customWidth="1"/>
    <col min="14339" max="14592" width="9" style="71"/>
    <col min="14593" max="14593" width="46.25" style="71" customWidth="1"/>
    <col min="14594" max="14594" width="45.25" style="71" customWidth="1"/>
    <col min="14595" max="14848" width="9" style="71"/>
    <col min="14849" max="14849" width="46.25" style="71" customWidth="1"/>
    <col min="14850" max="14850" width="45.25" style="71" customWidth="1"/>
    <col min="14851" max="15104" width="9" style="71"/>
    <col min="15105" max="15105" width="46.25" style="71" customWidth="1"/>
    <col min="15106" max="15106" width="45.25" style="71" customWidth="1"/>
    <col min="15107" max="15360" width="9" style="71"/>
    <col min="15361" max="15361" width="46.25" style="71" customWidth="1"/>
    <col min="15362" max="15362" width="45.25" style="71" customWidth="1"/>
    <col min="15363" max="15616" width="9" style="71"/>
    <col min="15617" max="15617" width="46.25" style="71" customWidth="1"/>
    <col min="15618" max="15618" width="45.25" style="71" customWidth="1"/>
    <col min="15619" max="15872" width="9" style="71"/>
    <col min="15873" max="15873" width="46.25" style="71" customWidth="1"/>
    <col min="15874" max="15874" width="45.25" style="71" customWidth="1"/>
    <col min="15875" max="16128" width="9" style="71"/>
    <col min="16129" max="16129" width="46.25" style="71" customWidth="1"/>
    <col min="16130" max="16130" width="45.25" style="71" customWidth="1"/>
    <col min="16131" max="16384" width="9" style="71"/>
  </cols>
  <sheetData>
    <row r="1" spans="1:2" ht="14.25">
      <c r="A1" s="156" t="s">
        <v>125</v>
      </c>
    </row>
    <row r="2" spans="1:2" ht="30.75" customHeight="1">
      <c r="A2" s="202" t="s">
        <v>126</v>
      </c>
      <c r="B2" s="202"/>
    </row>
    <row r="3" spans="1:2" ht="21.95" customHeight="1">
      <c r="A3" s="76"/>
      <c r="B3" s="77" t="s">
        <v>2</v>
      </c>
    </row>
    <row r="4" spans="1:2" ht="21.95" customHeight="1">
      <c r="A4" s="78" t="s">
        <v>3</v>
      </c>
      <c r="B4" s="78" t="s">
        <v>127</v>
      </c>
    </row>
    <row r="5" spans="1:2" ht="21.95" customHeight="1">
      <c r="A5" s="79"/>
      <c r="B5" s="79"/>
    </row>
    <row r="6" spans="1:2" ht="21.95" customHeight="1">
      <c r="A6" s="79"/>
      <c r="B6" s="79"/>
    </row>
    <row r="7" spans="1:2" ht="21.95" customHeight="1">
      <c r="A7" s="79"/>
      <c r="B7" s="79"/>
    </row>
    <row r="8" spans="1:2" ht="21.95" customHeight="1">
      <c r="A8" s="79"/>
      <c r="B8" s="79"/>
    </row>
    <row r="9" spans="1:2" ht="21.95" customHeight="1">
      <c r="A9" s="79"/>
      <c r="B9" s="79"/>
    </row>
    <row r="10" spans="1:2" ht="21.95" customHeight="1">
      <c r="A10" s="78" t="s">
        <v>34</v>
      </c>
      <c r="B10" s="79"/>
    </row>
    <row r="11" spans="1:2" ht="14.25">
      <c r="A11" s="80" t="s">
        <v>128</v>
      </c>
    </row>
  </sheetData>
  <mergeCells count="1">
    <mergeCell ref="A2:B2"/>
  </mergeCells>
  <phoneticPr fontId="4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11"/>
  <sheetViews>
    <sheetView workbookViewId="0">
      <selection activeCell="A9" sqref="A9"/>
    </sheetView>
  </sheetViews>
  <sheetFormatPr defaultColWidth="9" defaultRowHeight="13.5"/>
  <cols>
    <col min="1" max="1" width="43.75" style="71" customWidth="1"/>
    <col min="2" max="2" width="46" style="71" customWidth="1"/>
    <col min="3" max="256" width="9" style="71"/>
    <col min="257" max="257" width="43.75" style="71" customWidth="1"/>
    <col min="258" max="258" width="46" style="71" customWidth="1"/>
    <col min="259" max="512" width="9" style="71"/>
    <col min="513" max="513" width="43.75" style="71" customWidth="1"/>
    <col min="514" max="514" width="46" style="71" customWidth="1"/>
    <col min="515" max="768" width="9" style="71"/>
    <col min="769" max="769" width="43.75" style="71" customWidth="1"/>
    <col min="770" max="770" width="46" style="71" customWidth="1"/>
    <col min="771" max="1024" width="9" style="71"/>
    <col min="1025" max="1025" width="43.75" style="71" customWidth="1"/>
    <col min="1026" max="1026" width="46" style="71" customWidth="1"/>
    <col min="1027" max="1280" width="9" style="71"/>
    <col min="1281" max="1281" width="43.75" style="71" customWidth="1"/>
    <col min="1282" max="1282" width="46" style="71" customWidth="1"/>
    <col min="1283" max="1536" width="9" style="71"/>
    <col min="1537" max="1537" width="43.75" style="71" customWidth="1"/>
    <col min="1538" max="1538" width="46" style="71" customWidth="1"/>
    <col min="1539" max="1792" width="9" style="71"/>
    <col min="1793" max="1793" width="43.75" style="71" customWidth="1"/>
    <col min="1794" max="1794" width="46" style="71" customWidth="1"/>
    <col min="1795" max="2048" width="9" style="71"/>
    <col min="2049" max="2049" width="43.75" style="71" customWidth="1"/>
    <col min="2050" max="2050" width="46" style="71" customWidth="1"/>
    <col min="2051" max="2304" width="9" style="71"/>
    <col min="2305" max="2305" width="43.75" style="71" customWidth="1"/>
    <col min="2306" max="2306" width="46" style="71" customWidth="1"/>
    <col min="2307" max="2560" width="9" style="71"/>
    <col min="2561" max="2561" width="43.75" style="71" customWidth="1"/>
    <col min="2562" max="2562" width="46" style="71" customWidth="1"/>
    <col min="2563" max="2816" width="9" style="71"/>
    <col min="2817" max="2817" width="43.75" style="71" customWidth="1"/>
    <col min="2818" max="2818" width="46" style="71" customWidth="1"/>
    <col min="2819" max="3072" width="9" style="71"/>
    <col min="3073" max="3073" width="43.75" style="71" customWidth="1"/>
    <col min="3074" max="3074" width="46" style="71" customWidth="1"/>
    <col min="3075" max="3328" width="9" style="71"/>
    <col min="3329" max="3329" width="43.75" style="71" customWidth="1"/>
    <col min="3330" max="3330" width="46" style="71" customWidth="1"/>
    <col min="3331" max="3584" width="9" style="71"/>
    <col min="3585" max="3585" width="43.75" style="71" customWidth="1"/>
    <col min="3586" max="3586" width="46" style="71" customWidth="1"/>
    <col min="3587" max="3840" width="9" style="71"/>
    <col min="3841" max="3841" width="43.75" style="71" customWidth="1"/>
    <col min="3842" max="3842" width="46" style="71" customWidth="1"/>
    <col min="3843" max="4096" width="9" style="71"/>
    <col min="4097" max="4097" width="43.75" style="71" customWidth="1"/>
    <col min="4098" max="4098" width="46" style="71" customWidth="1"/>
    <col min="4099" max="4352" width="9" style="71"/>
    <col min="4353" max="4353" width="43.75" style="71" customWidth="1"/>
    <col min="4354" max="4354" width="46" style="71" customWidth="1"/>
    <col min="4355" max="4608" width="9" style="71"/>
    <col min="4609" max="4609" width="43.75" style="71" customWidth="1"/>
    <col min="4610" max="4610" width="46" style="71" customWidth="1"/>
    <col min="4611" max="4864" width="9" style="71"/>
    <col min="4865" max="4865" width="43.75" style="71" customWidth="1"/>
    <col min="4866" max="4866" width="46" style="71" customWidth="1"/>
    <col min="4867" max="5120" width="9" style="71"/>
    <col min="5121" max="5121" width="43.75" style="71" customWidth="1"/>
    <col min="5122" max="5122" width="46" style="71" customWidth="1"/>
    <col min="5123" max="5376" width="9" style="71"/>
    <col min="5377" max="5377" width="43.75" style="71" customWidth="1"/>
    <col min="5378" max="5378" width="46" style="71" customWidth="1"/>
    <col min="5379" max="5632" width="9" style="71"/>
    <col min="5633" max="5633" width="43.75" style="71" customWidth="1"/>
    <col min="5634" max="5634" width="46" style="71" customWidth="1"/>
    <col min="5635" max="5888" width="9" style="71"/>
    <col min="5889" max="5889" width="43.75" style="71" customWidth="1"/>
    <col min="5890" max="5890" width="46" style="71" customWidth="1"/>
    <col min="5891" max="6144" width="9" style="71"/>
    <col min="6145" max="6145" width="43.75" style="71" customWidth="1"/>
    <col min="6146" max="6146" width="46" style="71" customWidth="1"/>
    <col min="6147" max="6400" width="9" style="71"/>
    <col min="6401" max="6401" width="43.75" style="71" customWidth="1"/>
    <col min="6402" max="6402" width="46" style="71" customWidth="1"/>
    <col min="6403" max="6656" width="9" style="71"/>
    <col min="6657" max="6657" width="43.75" style="71" customWidth="1"/>
    <col min="6658" max="6658" width="46" style="71" customWidth="1"/>
    <col min="6659" max="6912" width="9" style="71"/>
    <col min="6913" max="6913" width="43.75" style="71" customWidth="1"/>
    <col min="6914" max="6914" width="46" style="71" customWidth="1"/>
    <col min="6915" max="7168" width="9" style="71"/>
    <col min="7169" max="7169" width="43.75" style="71" customWidth="1"/>
    <col min="7170" max="7170" width="46" style="71" customWidth="1"/>
    <col min="7171" max="7424" width="9" style="71"/>
    <col min="7425" max="7425" width="43.75" style="71" customWidth="1"/>
    <col min="7426" max="7426" width="46" style="71" customWidth="1"/>
    <col min="7427" max="7680" width="9" style="71"/>
    <col min="7681" max="7681" width="43.75" style="71" customWidth="1"/>
    <col min="7682" max="7682" width="46" style="71" customWidth="1"/>
    <col min="7683" max="7936" width="9" style="71"/>
    <col min="7937" max="7937" width="43.75" style="71" customWidth="1"/>
    <col min="7938" max="7938" width="46" style="71" customWidth="1"/>
    <col min="7939" max="8192" width="9" style="71"/>
    <col min="8193" max="8193" width="43.75" style="71" customWidth="1"/>
    <col min="8194" max="8194" width="46" style="71" customWidth="1"/>
    <col min="8195" max="8448" width="9" style="71"/>
    <col min="8449" max="8449" width="43.75" style="71" customWidth="1"/>
    <col min="8450" max="8450" width="46" style="71" customWidth="1"/>
    <col min="8451" max="8704" width="9" style="71"/>
    <col min="8705" max="8705" width="43.75" style="71" customWidth="1"/>
    <col min="8706" max="8706" width="46" style="71" customWidth="1"/>
    <col min="8707" max="8960" width="9" style="71"/>
    <col min="8961" max="8961" width="43.75" style="71" customWidth="1"/>
    <col min="8962" max="8962" width="46" style="71" customWidth="1"/>
    <col min="8963" max="9216" width="9" style="71"/>
    <col min="9217" max="9217" width="43.75" style="71" customWidth="1"/>
    <col min="9218" max="9218" width="46" style="71" customWidth="1"/>
    <col min="9219" max="9472" width="9" style="71"/>
    <col min="9473" max="9473" width="43.75" style="71" customWidth="1"/>
    <col min="9474" max="9474" width="46" style="71" customWidth="1"/>
    <col min="9475" max="9728" width="9" style="71"/>
    <col min="9729" max="9729" width="43.75" style="71" customWidth="1"/>
    <col min="9730" max="9730" width="46" style="71" customWidth="1"/>
    <col min="9731" max="9984" width="9" style="71"/>
    <col min="9985" max="9985" width="43.75" style="71" customWidth="1"/>
    <col min="9986" max="9986" width="46" style="71" customWidth="1"/>
    <col min="9987" max="10240" width="9" style="71"/>
    <col min="10241" max="10241" width="43.75" style="71" customWidth="1"/>
    <col min="10242" max="10242" width="46" style="71" customWidth="1"/>
    <col min="10243" max="10496" width="9" style="71"/>
    <col min="10497" max="10497" width="43.75" style="71" customWidth="1"/>
    <col min="10498" max="10498" width="46" style="71" customWidth="1"/>
    <col min="10499" max="10752" width="9" style="71"/>
    <col min="10753" max="10753" width="43.75" style="71" customWidth="1"/>
    <col min="10754" max="10754" width="46" style="71" customWidth="1"/>
    <col min="10755" max="11008" width="9" style="71"/>
    <col min="11009" max="11009" width="43.75" style="71" customWidth="1"/>
    <col min="11010" max="11010" width="46" style="71" customWidth="1"/>
    <col min="11011" max="11264" width="9" style="71"/>
    <col min="11265" max="11265" width="43.75" style="71" customWidth="1"/>
    <col min="11266" max="11266" width="46" style="71" customWidth="1"/>
    <col min="11267" max="11520" width="9" style="71"/>
    <col min="11521" max="11521" width="43.75" style="71" customWidth="1"/>
    <col min="11522" max="11522" width="46" style="71" customWidth="1"/>
    <col min="11523" max="11776" width="9" style="71"/>
    <col min="11777" max="11777" width="43.75" style="71" customWidth="1"/>
    <col min="11778" max="11778" width="46" style="71" customWidth="1"/>
    <col min="11779" max="12032" width="9" style="71"/>
    <col min="12033" max="12033" width="43.75" style="71" customWidth="1"/>
    <col min="12034" max="12034" width="46" style="71" customWidth="1"/>
    <col min="12035" max="12288" width="9" style="71"/>
    <col min="12289" max="12289" width="43.75" style="71" customWidth="1"/>
    <col min="12290" max="12290" width="46" style="71" customWidth="1"/>
    <col min="12291" max="12544" width="9" style="71"/>
    <col min="12545" max="12545" width="43.75" style="71" customWidth="1"/>
    <col min="12546" max="12546" width="46" style="71" customWidth="1"/>
    <col min="12547" max="12800" width="9" style="71"/>
    <col min="12801" max="12801" width="43.75" style="71" customWidth="1"/>
    <col min="12802" max="12802" width="46" style="71" customWidth="1"/>
    <col min="12803" max="13056" width="9" style="71"/>
    <col min="13057" max="13057" width="43.75" style="71" customWidth="1"/>
    <col min="13058" max="13058" width="46" style="71" customWidth="1"/>
    <col min="13059" max="13312" width="9" style="71"/>
    <col min="13313" max="13313" width="43.75" style="71" customWidth="1"/>
    <col min="13314" max="13314" width="46" style="71" customWidth="1"/>
    <col min="13315" max="13568" width="9" style="71"/>
    <col min="13569" max="13569" width="43.75" style="71" customWidth="1"/>
    <col min="13570" max="13570" width="46" style="71" customWidth="1"/>
    <col min="13571" max="13824" width="9" style="71"/>
    <col min="13825" max="13825" width="43.75" style="71" customWidth="1"/>
    <col min="13826" max="13826" width="46" style="71" customWidth="1"/>
    <col min="13827" max="14080" width="9" style="71"/>
    <col min="14081" max="14081" width="43.75" style="71" customWidth="1"/>
    <col min="14082" max="14082" width="46" style="71" customWidth="1"/>
    <col min="14083" max="14336" width="9" style="71"/>
    <col min="14337" max="14337" width="43.75" style="71" customWidth="1"/>
    <col min="14338" max="14338" width="46" style="71" customWidth="1"/>
    <col min="14339" max="14592" width="9" style="71"/>
    <col min="14593" max="14593" width="43.75" style="71" customWidth="1"/>
    <col min="14594" max="14594" width="46" style="71" customWidth="1"/>
    <col min="14595" max="14848" width="9" style="71"/>
    <col min="14849" max="14849" width="43.75" style="71" customWidth="1"/>
    <col min="14850" max="14850" width="46" style="71" customWidth="1"/>
    <col min="14851" max="15104" width="9" style="71"/>
    <col min="15105" max="15105" width="43.75" style="71" customWidth="1"/>
    <col min="15106" max="15106" width="46" style="71" customWidth="1"/>
    <col min="15107" max="15360" width="9" style="71"/>
    <col min="15361" max="15361" width="43.75" style="71" customWidth="1"/>
    <col min="15362" max="15362" width="46" style="71" customWidth="1"/>
    <col min="15363" max="15616" width="9" style="71"/>
    <col min="15617" max="15617" width="43.75" style="71" customWidth="1"/>
    <col min="15618" max="15618" width="46" style="71" customWidth="1"/>
    <col min="15619" max="15872" width="9" style="71"/>
    <col min="15873" max="15873" width="43.75" style="71" customWidth="1"/>
    <col min="15874" max="15874" width="46" style="71" customWidth="1"/>
    <col min="15875" max="16128" width="9" style="71"/>
    <col min="16129" max="16129" width="43.75" style="71" customWidth="1"/>
    <col min="16130" max="16130" width="46" style="71" customWidth="1"/>
    <col min="16131" max="16384" width="9" style="71"/>
  </cols>
  <sheetData>
    <row r="1" spans="1:2">
      <c r="A1" s="71" t="s">
        <v>129</v>
      </c>
    </row>
    <row r="2" spans="1:2" ht="28.5" customHeight="1">
      <c r="A2" s="202" t="s">
        <v>130</v>
      </c>
      <c r="B2" s="202"/>
    </row>
    <row r="3" spans="1:2" ht="21.95" customHeight="1">
      <c r="A3" s="76"/>
      <c r="B3" s="77" t="s">
        <v>2</v>
      </c>
    </row>
    <row r="4" spans="1:2" ht="21.95" customHeight="1">
      <c r="A4" s="78" t="s">
        <v>3</v>
      </c>
      <c r="B4" s="78" t="s">
        <v>127</v>
      </c>
    </row>
    <row r="5" spans="1:2" ht="21.95" customHeight="1">
      <c r="A5" s="79"/>
      <c r="B5" s="79"/>
    </row>
    <row r="6" spans="1:2" ht="21.95" customHeight="1">
      <c r="A6" s="79"/>
      <c r="B6" s="79"/>
    </row>
    <row r="7" spans="1:2" ht="21.95" customHeight="1">
      <c r="A7" s="79"/>
      <c r="B7" s="79"/>
    </row>
    <row r="8" spans="1:2" ht="21.95" customHeight="1">
      <c r="A8" s="79"/>
      <c r="B8" s="79"/>
    </row>
    <row r="9" spans="1:2" ht="21.95" customHeight="1">
      <c r="A9" s="79"/>
      <c r="B9" s="79"/>
    </row>
    <row r="10" spans="1:2" ht="21.95" customHeight="1">
      <c r="A10" s="78" t="s">
        <v>34</v>
      </c>
      <c r="B10" s="79"/>
    </row>
    <row r="11" spans="1:2" ht="14.25">
      <c r="A11" s="80" t="s">
        <v>128</v>
      </c>
    </row>
  </sheetData>
  <mergeCells count="1">
    <mergeCell ref="A2:B2"/>
  </mergeCells>
  <phoneticPr fontId="44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18"/>
  <sheetViews>
    <sheetView workbookViewId="0">
      <selection activeCell="B15" sqref="B15"/>
    </sheetView>
  </sheetViews>
  <sheetFormatPr defaultColWidth="9" defaultRowHeight="13.5"/>
  <cols>
    <col min="1" max="1" width="24.25" style="71" customWidth="1"/>
    <col min="2" max="2" width="35.875" style="71" customWidth="1"/>
    <col min="3" max="3" width="46.375" style="71" customWidth="1"/>
    <col min="4" max="256" width="9" style="71"/>
    <col min="257" max="257" width="24.25" style="71" customWidth="1"/>
    <col min="258" max="258" width="35.875" style="71" customWidth="1"/>
    <col min="259" max="259" width="46.375" style="71" customWidth="1"/>
    <col min="260" max="512" width="9" style="71"/>
    <col min="513" max="513" width="24.25" style="71" customWidth="1"/>
    <col min="514" max="514" width="35.875" style="71" customWidth="1"/>
    <col min="515" max="515" width="46.375" style="71" customWidth="1"/>
    <col min="516" max="768" width="9" style="71"/>
    <col min="769" max="769" width="24.25" style="71" customWidth="1"/>
    <col min="770" max="770" width="35.875" style="71" customWidth="1"/>
    <col min="771" max="771" width="46.375" style="71" customWidth="1"/>
    <col min="772" max="1024" width="9" style="71"/>
    <col min="1025" max="1025" width="24.25" style="71" customWidth="1"/>
    <col min="1026" max="1026" width="35.875" style="71" customWidth="1"/>
    <col min="1027" max="1027" width="46.375" style="71" customWidth="1"/>
    <col min="1028" max="1280" width="9" style="71"/>
    <col min="1281" max="1281" width="24.25" style="71" customWidth="1"/>
    <col min="1282" max="1282" width="35.875" style="71" customWidth="1"/>
    <col min="1283" max="1283" width="46.375" style="71" customWidth="1"/>
    <col min="1284" max="1536" width="9" style="71"/>
    <col min="1537" max="1537" width="24.25" style="71" customWidth="1"/>
    <col min="1538" max="1538" width="35.875" style="71" customWidth="1"/>
    <col min="1539" max="1539" width="46.375" style="71" customWidth="1"/>
    <col min="1540" max="1792" width="9" style="71"/>
    <col min="1793" max="1793" width="24.25" style="71" customWidth="1"/>
    <col min="1794" max="1794" width="35.875" style="71" customWidth="1"/>
    <col min="1795" max="1795" width="46.375" style="71" customWidth="1"/>
    <col min="1796" max="2048" width="9" style="71"/>
    <col min="2049" max="2049" width="24.25" style="71" customWidth="1"/>
    <col min="2050" max="2050" width="35.875" style="71" customWidth="1"/>
    <col min="2051" max="2051" width="46.375" style="71" customWidth="1"/>
    <col min="2052" max="2304" width="9" style="71"/>
    <col min="2305" max="2305" width="24.25" style="71" customWidth="1"/>
    <col min="2306" max="2306" width="35.875" style="71" customWidth="1"/>
    <col min="2307" max="2307" width="46.375" style="71" customWidth="1"/>
    <col min="2308" max="2560" width="9" style="71"/>
    <col min="2561" max="2561" width="24.25" style="71" customWidth="1"/>
    <col min="2562" max="2562" width="35.875" style="71" customWidth="1"/>
    <col min="2563" max="2563" width="46.375" style="71" customWidth="1"/>
    <col min="2564" max="2816" width="9" style="71"/>
    <col min="2817" max="2817" width="24.25" style="71" customWidth="1"/>
    <col min="2818" max="2818" width="35.875" style="71" customWidth="1"/>
    <col min="2819" max="2819" width="46.375" style="71" customWidth="1"/>
    <col min="2820" max="3072" width="9" style="71"/>
    <col min="3073" max="3073" width="24.25" style="71" customWidth="1"/>
    <col min="3074" max="3074" width="35.875" style="71" customWidth="1"/>
    <col min="3075" max="3075" width="46.375" style="71" customWidth="1"/>
    <col min="3076" max="3328" width="9" style="71"/>
    <col min="3329" max="3329" width="24.25" style="71" customWidth="1"/>
    <col min="3330" max="3330" width="35.875" style="71" customWidth="1"/>
    <col min="3331" max="3331" width="46.375" style="71" customWidth="1"/>
    <col min="3332" max="3584" width="9" style="71"/>
    <col min="3585" max="3585" width="24.25" style="71" customWidth="1"/>
    <col min="3586" max="3586" width="35.875" style="71" customWidth="1"/>
    <col min="3587" max="3587" width="46.375" style="71" customWidth="1"/>
    <col min="3588" max="3840" width="9" style="71"/>
    <col min="3841" max="3841" width="24.25" style="71" customWidth="1"/>
    <col min="3842" max="3842" width="35.875" style="71" customWidth="1"/>
    <col min="3843" max="3843" width="46.375" style="71" customWidth="1"/>
    <col min="3844" max="4096" width="9" style="71"/>
    <col min="4097" max="4097" width="24.25" style="71" customWidth="1"/>
    <col min="4098" max="4098" width="35.875" style="71" customWidth="1"/>
    <col min="4099" max="4099" width="46.375" style="71" customWidth="1"/>
    <col min="4100" max="4352" width="9" style="71"/>
    <col min="4353" max="4353" width="24.25" style="71" customWidth="1"/>
    <col min="4354" max="4354" width="35.875" style="71" customWidth="1"/>
    <col min="4355" max="4355" width="46.375" style="71" customWidth="1"/>
    <col min="4356" max="4608" width="9" style="71"/>
    <col min="4609" max="4609" width="24.25" style="71" customWidth="1"/>
    <col min="4610" max="4610" width="35.875" style="71" customWidth="1"/>
    <col min="4611" max="4611" width="46.375" style="71" customWidth="1"/>
    <col min="4612" max="4864" width="9" style="71"/>
    <col min="4865" max="4865" width="24.25" style="71" customWidth="1"/>
    <col min="4866" max="4866" width="35.875" style="71" customWidth="1"/>
    <col min="4867" max="4867" width="46.375" style="71" customWidth="1"/>
    <col min="4868" max="5120" width="9" style="71"/>
    <col min="5121" max="5121" width="24.25" style="71" customWidth="1"/>
    <col min="5122" max="5122" width="35.875" style="71" customWidth="1"/>
    <col min="5123" max="5123" width="46.375" style="71" customWidth="1"/>
    <col min="5124" max="5376" width="9" style="71"/>
    <col min="5377" max="5377" width="24.25" style="71" customWidth="1"/>
    <col min="5378" max="5378" width="35.875" style="71" customWidth="1"/>
    <col min="5379" max="5379" width="46.375" style="71" customWidth="1"/>
    <col min="5380" max="5632" width="9" style="71"/>
    <col min="5633" max="5633" width="24.25" style="71" customWidth="1"/>
    <col min="5634" max="5634" width="35.875" style="71" customWidth="1"/>
    <col min="5635" max="5635" width="46.375" style="71" customWidth="1"/>
    <col min="5636" max="5888" width="9" style="71"/>
    <col min="5889" max="5889" width="24.25" style="71" customWidth="1"/>
    <col min="5890" max="5890" width="35.875" style="71" customWidth="1"/>
    <col min="5891" max="5891" width="46.375" style="71" customWidth="1"/>
    <col min="5892" max="6144" width="9" style="71"/>
    <col min="6145" max="6145" width="24.25" style="71" customWidth="1"/>
    <col min="6146" max="6146" width="35.875" style="71" customWidth="1"/>
    <col min="6147" max="6147" width="46.375" style="71" customWidth="1"/>
    <col min="6148" max="6400" width="9" style="71"/>
    <col min="6401" max="6401" width="24.25" style="71" customWidth="1"/>
    <col min="6402" max="6402" width="35.875" style="71" customWidth="1"/>
    <col min="6403" max="6403" width="46.375" style="71" customWidth="1"/>
    <col min="6404" max="6656" width="9" style="71"/>
    <col min="6657" max="6657" width="24.25" style="71" customWidth="1"/>
    <col min="6658" max="6658" width="35.875" style="71" customWidth="1"/>
    <col min="6659" max="6659" width="46.375" style="71" customWidth="1"/>
    <col min="6660" max="6912" width="9" style="71"/>
    <col min="6913" max="6913" width="24.25" style="71" customWidth="1"/>
    <col min="6914" max="6914" width="35.875" style="71" customWidth="1"/>
    <col min="6915" max="6915" width="46.375" style="71" customWidth="1"/>
    <col min="6916" max="7168" width="9" style="71"/>
    <col min="7169" max="7169" width="24.25" style="71" customWidth="1"/>
    <col min="7170" max="7170" width="35.875" style="71" customWidth="1"/>
    <col min="7171" max="7171" width="46.375" style="71" customWidth="1"/>
    <col min="7172" max="7424" width="9" style="71"/>
    <col min="7425" max="7425" width="24.25" style="71" customWidth="1"/>
    <col min="7426" max="7426" width="35.875" style="71" customWidth="1"/>
    <col min="7427" max="7427" width="46.375" style="71" customWidth="1"/>
    <col min="7428" max="7680" width="9" style="71"/>
    <col min="7681" max="7681" width="24.25" style="71" customWidth="1"/>
    <col min="7682" max="7682" width="35.875" style="71" customWidth="1"/>
    <col min="7683" max="7683" width="46.375" style="71" customWidth="1"/>
    <col min="7684" max="7936" width="9" style="71"/>
    <col min="7937" max="7937" width="24.25" style="71" customWidth="1"/>
    <col min="7938" max="7938" width="35.875" style="71" customWidth="1"/>
    <col min="7939" max="7939" width="46.375" style="71" customWidth="1"/>
    <col min="7940" max="8192" width="9" style="71"/>
    <col min="8193" max="8193" width="24.25" style="71" customWidth="1"/>
    <col min="8194" max="8194" width="35.875" style="71" customWidth="1"/>
    <col min="8195" max="8195" width="46.375" style="71" customWidth="1"/>
    <col min="8196" max="8448" width="9" style="71"/>
    <col min="8449" max="8449" width="24.25" style="71" customWidth="1"/>
    <col min="8450" max="8450" width="35.875" style="71" customWidth="1"/>
    <col min="8451" max="8451" width="46.375" style="71" customWidth="1"/>
    <col min="8452" max="8704" width="9" style="71"/>
    <col min="8705" max="8705" width="24.25" style="71" customWidth="1"/>
    <col min="8706" max="8706" width="35.875" style="71" customWidth="1"/>
    <col min="8707" max="8707" width="46.375" style="71" customWidth="1"/>
    <col min="8708" max="8960" width="9" style="71"/>
    <col min="8961" max="8961" width="24.25" style="71" customWidth="1"/>
    <col min="8962" max="8962" width="35.875" style="71" customWidth="1"/>
    <col min="8963" max="8963" width="46.375" style="71" customWidth="1"/>
    <col min="8964" max="9216" width="9" style="71"/>
    <col min="9217" max="9217" width="24.25" style="71" customWidth="1"/>
    <col min="9218" max="9218" width="35.875" style="71" customWidth="1"/>
    <col min="9219" max="9219" width="46.375" style="71" customWidth="1"/>
    <col min="9220" max="9472" width="9" style="71"/>
    <col min="9473" max="9473" width="24.25" style="71" customWidth="1"/>
    <col min="9474" max="9474" width="35.875" style="71" customWidth="1"/>
    <col min="9475" max="9475" width="46.375" style="71" customWidth="1"/>
    <col min="9476" max="9728" width="9" style="71"/>
    <col min="9729" max="9729" width="24.25" style="71" customWidth="1"/>
    <col min="9730" max="9730" width="35.875" style="71" customWidth="1"/>
    <col min="9731" max="9731" width="46.375" style="71" customWidth="1"/>
    <col min="9732" max="9984" width="9" style="71"/>
    <col min="9985" max="9985" width="24.25" style="71" customWidth="1"/>
    <col min="9986" max="9986" width="35.875" style="71" customWidth="1"/>
    <col min="9987" max="9987" width="46.375" style="71" customWidth="1"/>
    <col min="9988" max="10240" width="9" style="71"/>
    <col min="10241" max="10241" width="24.25" style="71" customWidth="1"/>
    <col min="10242" max="10242" width="35.875" style="71" customWidth="1"/>
    <col min="10243" max="10243" width="46.375" style="71" customWidth="1"/>
    <col min="10244" max="10496" width="9" style="71"/>
    <col min="10497" max="10497" width="24.25" style="71" customWidth="1"/>
    <col min="10498" max="10498" width="35.875" style="71" customWidth="1"/>
    <col min="10499" max="10499" width="46.375" style="71" customWidth="1"/>
    <col min="10500" max="10752" width="9" style="71"/>
    <col min="10753" max="10753" width="24.25" style="71" customWidth="1"/>
    <col min="10754" max="10754" width="35.875" style="71" customWidth="1"/>
    <col min="10755" max="10755" width="46.375" style="71" customWidth="1"/>
    <col min="10756" max="11008" width="9" style="71"/>
    <col min="11009" max="11009" width="24.25" style="71" customWidth="1"/>
    <col min="11010" max="11010" width="35.875" style="71" customWidth="1"/>
    <col min="11011" max="11011" width="46.375" style="71" customWidth="1"/>
    <col min="11012" max="11264" width="9" style="71"/>
    <col min="11265" max="11265" width="24.25" style="71" customWidth="1"/>
    <col min="11266" max="11266" width="35.875" style="71" customWidth="1"/>
    <col min="11267" max="11267" width="46.375" style="71" customWidth="1"/>
    <col min="11268" max="11520" width="9" style="71"/>
    <col min="11521" max="11521" width="24.25" style="71" customWidth="1"/>
    <col min="11522" max="11522" width="35.875" style="71" customWidth="1"/>
    <col min="11523" max="11523" width="46.375" style="71" customWidth="1"/>
    <col min="11524" max="11776" width="9" style="71"/>
    <col min="11777" max="11777" width="24.25" style="71" customWidth="1"/>
    <col min="11778" max="11778" width="35.875" style="71" customWidth="1"/>
    <col min="11779" max="11779" width="46.375" style="71" customWidth="1"/>
    <col min="11780" max="12032" width="9" style="71"/>
    <col min="12033" max="12033" width="24.25" style="71" customWidth="1"/>
    <col min="12034" max="12034" width="35.875" style="71" customWidth="1"/>
    <col min="12035" max="12035" width="46.375" style="71" customWidth="1"/>
    <col min="12036" max="12288" width="9" style="71"/>
    <col min="12289" max="12289" width="24.25" style="71" customWidth="1"/>
    <col min="12290" max="12290" width="35.875" style="71" customWidth="1"/>
    <col min="12291" max="12291" width="46.375" style="71" customWidth="1"/>
    <col min="12292" max="12544" width="9" style="71"/>
    <col min="12545" max="12545" width="24.25" style="71" customWidth="1"/>
    <col min="12546" max="12546" width="35.875" style="71" customWidth="1"/>
    <col min="12547" max="12547" width="46.375" style="71" customWidth="1"/>
    <col min="12548" max="12800" width="9" style="71"/>
    <col min="12801" max="12801" width="24.25" style="71" customWidth="1"/>
    <col min="12802" max="12802" width="35.875" style="71" customWidth="1"/>
    <col min="12803" max="12803" width="46.375" style="71" customWidth="1"/>
    <col min="12804" max="13056" width="9" style="71"/>
    <col min="13057" max="13057" width="24.25" style="71" customWidth="1"/>
    <col min="13058" max="13058" width="35.875" style="71" customWidth="1"/>
    <col min="13059" max="13059" width="46.375" style="71" customWidth="1"/>
    <col min="13060" max="13312" width="9" style="71"/>
    <col min="13313" max="13313" width="24.25" style="71" customWidth="1"/>
    <col min="13314" max="13314" width="35.875" style="71" customWidth="1"/>
    <col min="13315" max="13315" width="46.375" style="71" customWidth="1"/>
    <col min="13316" max="13568" width="9" style="71"/>
    <col min="13569" max="13569" width="24.25" style="71" customWidth="1"/>
    <col min="13570" max="13570" width="35.875" style="71" customWidth="1"/>
    <col min="13571" max="13571" width="46.375" style="71" customWidth="1"/>
    <col min="13572" max="13824" width="9" style="71"/>
    <col min="13825" max="13825" width="24.25" style="71" customWidth="1"/>
    <col min="13826" max="13826" width="35.875" style="71" customWidth="1"/>
    <col min="13827" max="13827" width="46.375" style="71" customWidth="1"/>
    <col min="13828" max="14080" width="9" style="71"/>
    <col min="14081" max="14081" width="24.25" style="71" customWidth="1"/>
    <col min="14082" max="14082" width="35.875" style="71" customWidth="1"/>
    <col min="14083" max="14083" width="46.375" style="71" customWidth="1"/>
    <col min="14084" max="14336" width="9" style="71"/>
    <col min="14337" max="14337" width="24.25" style="71" customWidth="1"/>
    <col min="14338" max="14338" width="35.875" style="71" customWidth="1"/>
    <col min="14339" max="14339" width="46.375" style="71" customWidth="1"/>
    <col min="14340" max="14592" width="9" style="71"/>
    <col min="14593" max="14593" width="24.25" style="71" customWidth="1"/>
    <col min="14594" max="14594" width="35.875" style="71" customWidth="1"/>
    <col min="14595" max="14595" width="46.375" style="71" customWidth="1"/>
    <col min="14596" max="14848" width="9" style="71"/>
    <col min="14849" max="14849" width="24.25" style="71" customWidth="1"/>
    <col min="14850" max="14850" width="35.875" style="71" customWidth="1"/>
    <col min="14851" max="14851" width="46.375" style="71" customWidth="1"/>
    <col min="14852" max="15104" width="9" style="71"/>
    <col min="15105" max="15105" width="24.25" style="71" customWidth="1"/>
    <col min="15106" max="15106" width="35.875" style="71" customWidth="1"/>
    <col min="15107" max="15107" width="46.375" style="71" customWidth="1"/>
    <col min="15108" max="15360" width="9" style="71"/>
    <col min="15361" max="15361" width="24.25" style="71" customWidth="1"/>
    <col min="15362" max="15362" width="35.875" style="71" customWidth="1"/>
    <col min="15363" max="15363" width="46.375" style="71" customWidth="1"/>
    <col min="15364" max="15616" width="9" style="71"/>
    <col min="15617" max="15617" width="24.25" style="71" customWidth="1"/>
    <col min="15618" max="15618" width="35.875" style="71" customWidth="1"/>
    <col min="15619" max="15619" width="46.375" style="71" customWidth="1"/>
    <col min="15620" max="15872" width="9" style="71"/>
    <col min="15873" max="15873" width="24.25" style="71" customWidth="1"/>
    <col min="15874" max="15874" width="35.875" style="71" customWidth="1"/>
    <col min="15875" max="15875" width="46.375" style="71" customWidth="1"/>
    <col min="15876" max="16128" width="9" style="71"/>
    <col min="16129" max="16129" width="24.25" style="71" customWidth="1"/>
    <col min="16130" max="16130" width="35.875" style="71" customWidth="1"/>
    <col min="16131" max="16131" width="46.375" style="71" customWidth="1"/>
    <col min="16132" max="16384" width="9" style="71"/>
  </cols>
  <sheetData>
    <row r="1" spans="1:3" ht="21.95" customHeight="1">
      <c r="A1" s="70" t="s">
        <v>131</v>
      </c>
      <c r="B1" s="70"/>
      <c r="C1" s="70"/>
    </row>
    <row r="2" spans="1:3" ht="36" customHeight="1">
      <c r="A2" s="203" t="s">
        <v>132</v>
      </c>
      <c r="B2" s="203"/>
      <c r="C2" s="203"/>
    </row>
    <row r="3" spans="1:3" ht="21.95" customHeight="1">
      <c r="A3" s="153"/>
      <c r="B3" s="153"/>
      <c r="C3" s="73" t="s">
        <v>2</v>
      </c>
    </row>
    <row r="4" spans="1:3" ht="21.95" customHeight="1">
      <c r="A4" s="154" t="s">
        <v>133</v>
      </c>
      <c r="B4" s="154" t="s">
        <v>134</v>
      </c>
      <c r="C4" s="154" t="s">
        <v>135</v>
      </c>
    </row>
    <row r="5" spans="1:3" ht="21.95" customHeight="1">
      <c r="A5" s="74" t="s">
        <v>136</v>
      </c>
      <c r="B5" s="75"/>
      <c r="C5" s="75"/>
    </row>
    <row r="6" spans="1:3" ht="21.95" customHeight="1">
      <c r="A6" s="74" t="s">
        <v>137</v>
      </c>
      <c r="B6" s="75"/>
      <c r="C6" s="75"/>
    </row>
    <row r="7" spans="1:3" ht="21.95" customHeight="1">
      <c r="A7" s="74" t="s">
        <v>138</v>
      </c>
      <c r="B7" s="75"/>
      <c r="C7" s="75"/>
    </row>
    <row r="8" spans="1:3" ht="21.95" customHeight="1">
      <c r="A8" s="74" t="s">
        <v>139</v>
      </c>
      <c r="B8" s="75"/>
      <c r="C8" s="75"/>
    </row>
    <row r="9" spans="1:3" ht="21.95" customHeight="1">
      <c r="A9" s="74" t="s">
        <v>140</v>
      </c>
      <c r="B9" s="75"/>
      <c r="C9" s="75"/>
    </row>
    <row r="10" spans="1:3" ht="21.95" customHeight="1">
      <c r="A10" s="74" t="s">
        <v>141</v>
      </c>
      <c r="B10" s="75"/>
      <c r="C10" s="75"/>
    </row>
    <row r="11" spans="1:3" ht="21.95" customHeight="1">
      <c r="A11" s="74" t="s">
        <v>142</v>
      </c>
      <c r="B11" s="75"/>
      <c r="C11" s="75"/>
    </row>
    <row r="12" spans="1:3" ht="21.95" customHeight="1">
      <c r="A12" s="74" t="s">
        <v>143</v>
      </c>
      <c r="B12" s="75"/>
      <c r="C12" s="75"/>
    </row>
    <row r="13" spans="1:3" ht="21.95" customHeight="1">
      <c r="A13" s="74" t="s">
        <v>144</v>
      </c>
      <c r="B13" s="75"/>
      <c r="C13" s="75"/>
    </row>
    <row r="14" spans="1:3" ht="21.95" customHeight="1">
      <c r="A14" s="74" t="s">
        <v>145</v>
      </c>
      <c r="B14" s="75"/>
      <c r="C14" s="75"/>
    </row>
    <row r="15" spans="1:3" ht="21.95" customHeight="1">
      <c r="A15" s="74" t="s">
        <v>146</v>
      </c>
      <c r="B15" s="75"/>
      <c r="C15" s="75"/>
    </row>
    <row r="16" spans="1:3" ht="21.95" customHeight="1">
      <c r="A16" s="74" t="s">
        <v>147</v>
      </c>
      <c r="B16" s="75"/>
      <c r="C16" s="75"/>
    </row>
    <row r="17" spans="1:3" ht="21" customHeight="1">
      <c r="A17" s="74" t="s">
        <v>34</v>
      </c>
      <c r="B17" s="75"/>
      <c r="C17" s="75"/>
    </row>
    <row r="18" spans="1:3" ht="22.5" customHeight="1">
      <c r="A18" s="155" t="s">
        <v>148</v>
      </c>
    </row>
  </sheetData>
  <mergeCells count="1">
    <mergeCell ref="A2:C2"/>
  </mergeCells>
  <phoneticPr fontId="44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10"/>
  <sheetViews>
    <sheetView workbookViewId="0"/>
  </sheetViews>
  <sheetFormatPr defaultColWidth="9" defaultRowHeight="13.5"/>
  <cols>
    <col min="1" max="1" width="36" style="71" customWidth="1"/>
    <col min="2" max="2" width="54" style="71" customWidth="1"/>
    <col min="3" max="256" width="9" style="71"/>
    <col min="257" max="257" width="36" style="71" customWidth="1"/>
    <col min="258" max="258" width="54" style="71" customWidth="1"/>
    <col min="259" max="512" width="9" style="71"/>
    <col min="513" max="513" width="36" style="71" customWidth="1"/>
    <col min="514" max="514" width="54" style="71" customWidth="1"/>
    <col min="515" max="768" width="9" style="71"/>
    <col min="769" max="769" width="36" style="71" customWidth="1"/>
    <col min="770" max="770" width="54" style="71" customWidth="1"/>
    <col min="771" max="1024" width="9" style="71"/>
    <col min="1025" max="1025" width="36" style="71" customWidth="1"/>
    <col min="1026" max="1026" width="54" style="71" customWidth="1"/>
    <col min="1027" max="1280" width="9" style="71"/>
    <col min="1281" max="1281" width="36" style="71" customWidth="1"/>
    <col min="1282" max="1282" width="54" style="71" customWidth="1"/>
    <col min="1283" max="1536" width="9" style="71"/>
    <col min="1537" max="1537" width="36" style="71" customWidth="1"/>
    <col min="1538" max="1538" width="54" style="71" customWidth="1"/>
    <col min="1539" max="1792" width="9" style="71"/>
    <col min="1793" max="1793" width="36" style="71" customWidth="1"/>
    <col min="1794" max="1794" width="54" style="71" customWidth="1"/>
    <col min="1795" max="2048" width="9" style="71"/>
    <col min="2049" max="2049" width="36" style="71" customWidth="1"/>
    <col min="2050" max="2050" width="54" style="71" customWidth="1"/>
    <col min="2051" max="2304" width="9" style="71"/>
    <col min="2305" max="2305" width="36" style="71" customWidth="1"/>
    <col min="2306" max="2306" width="54" style="71" customWidth="1"/>
    <col min="2307" max="2560" width="9" style="71"/>
    <col min="2561" max="2561" width="36" style="71" customWidth="1"/>
    <col min="2562" max="2562" width="54" style="71" customWidth="1"/>
    <col min="2563" max="2816" width="9" style="71"/>
    <col min="2817" max="2817" width="36" style="71" customWidth="1"/>
    <col min="2818" max="2818" width="54" style="71" customWidth="1"/>
    <col min="2819" max="3072" width="9" style="71"/>
    <col min="3073" max="3073" width="36" style="71" customWidth="1"/>
    <col min="3074" max="3074" width="54" style="71" customWidth="1"/>
    <col min="3075" max="3328" width="9" style="71"/>
    <col min="3329" max="3329" width="36" style="71" customWidth="1"/>
    <col min="3330" max="3330" width="54" style="71" customWidth="1"/>
    <col min="3331" max="3584" width="9" style="71"/>
    <col min="3585" max="3585" width="36" style="71" customWidth="1"/>
    <col min="3586" max="3586" width="54" style="71" customWidth="1"/>
    <col min="3587" max="3840" width="9" style="71"/>
    <col min="3841" max="3841" width="36" style="71" customWidth="1"/>
    <col min="3842" max="3842" width="54" style="71" customWidth="1"/>
    <col min="3843" max="4096" width="9" style="71"/>
    <col min="4097" max="4097" width="36" style="71" customWidth="1"/>
    <col min="4098" max="4098" width="54" style="71" customWidth="1"/>
    <col min="4099" max="4352" width="9" style="71"/>
    <col min="4353" max="4353" width="36" style="71" customWidth="1"/>
    <col min="4354" max="4354" width="54" style="71" customWidth="1"/>
    <col min="4355" max="4608" width="9" style="71"/>
    <col min="4609" max="4609" width="36" style="71" customWidth="1"/>
    <col min="4610" max="4610" width="54" style="71" customWidth="1"/>
    <col min="4611" max="4864" width="9" style="71"/>
    <col min="4865" max="4865" width="36" style="71" customWidth="1"/>
    <col min="4866" max="4866" width="54" style="71" customWidth="1"/>
    <col min="4867" max="5120" width="9" style="71"/>
    <col min="5121" max="5121" width="36" style="71" customWidth="1"/>
    <col min="5122" max="5122" width="54" style="71" customWidth="1"/>
    <col min="5123" max="5376" width="9" style="71"/>
    <col min="5377" max="5377" width="36" style="71" customWidth="1"/>
    <col min="5378" max="5378" width="54" style="71" customWidth="1"/>
    <col min="5379" max="5632" width="9" style="71"/>
    <col min="5633" max="5633" width="36" style="71" customWidth="1"/>
    <col min="5634" max="5634" width="54" style="71" customWidth="1"/>
    <col min="5635" max="5888" width="9" style="71"/>
    <col min="5889" max="5889" width="36" style="71" customWidth="1"/>
    <col min="5890" max="5890" width="54" style="71" customWidth="1"/>
    <col min="5891" max="6144" width="9" style="71"/>
    <col min="6145" max="6145" width="36" style="71" customWidth="1"/>
    <col min="6146" max="6146" width="54" style="71" customWidth="1"/>
    <col min="6147" max="6400" width="9" style="71"/>
    <col min="6401" max="6401" width="36" style="71" customWidth="1"/>
    <col min="6402" max="6402" width="54" style="71" customWidth="1"/>
    <col min="6403" max="6656" width="9" style="71"/>
    <col min="6657" max="6657" width="36" style="71" customWidth="1"/>
    <col min="6658" max="6658" width="54" style="71" customWidth="1"/>
    <col min="6659" max="6912" width="9" style="71"/>
    <col min="6913" max="6913" width="36" style="71" customWidth="1"/>
    <col min="6914" max="6914" width="54" style="71" customWidth="1"/>
    <col min="6915" max="7168" width="9" style="71"/>
    <col min="7169" max="7169" width="36" style="71" customWidth="1"/>
    <col min="7170" max="7170" width="54" style="71" customWidth="1"/>
    <col min="7171" max="7424" width="9" style="71"/>
    <col min="7425" max="7425" width="36" style="71" customWidth="1"/>
    <col min="7426" max="7426" width="54" style="71" customWidth="1"/>
    <col min="7427" max="7680" width="9" style="71"/>
    <col min="7681" max="7681" width="36" style="71" customWidth="1"/>
    <col min="7682" max="7682" width="54" style="71" customWidth="1"/>
    <col min="7683" max="7936" width="9" style="71"/>
    <col min="7937" max="7937" width="36" style="71" customWidth="1"/>
    <col min="7938" max="7938" width="54" style="71" customWidth="1"/>
    <col min="7939" max="8192" width="9" style="71"/>
    <col min="8193" max="8193" width="36" style="71" customWidth="1"/>
    <col min="8194" max="8194" width="54" style="71" customWidth="1"/>
    <col min="8195" max="8448" width="9" style="71"/>
    <col min="8449" max="8449" width="36" style="71" customWidth="1"/>
    <col min="8450" max="8450" width="54" style="71" customWidth="1"/>
    <col min="8451" max="8704" width="9" style="71"/>
    <col min="8705" max="8705" width="36" style="71" customWidth="1"/>
    <col min="8706" max="8706" width="54" style="71" customWidth="1"/>
    <col min="8707" max="8960" width="9" style="71"/>
    <col min="8961" max="8961" width="36" style="71" customWidth="1"/>
    <col min="8962" max="8962" width="54" style="71" customWidth="1"/>
    <col min="8963" max="9216" width="9" style="71"/>
    <col min="9217" max="9217" width="36" style="71" customWidth="1"/>
    <col min="9218" max="9218" width="54" style="71" customWidth="1"/>
    <col min="9219" max="9472" width="9" style="71"/>
    <col min="9473" max="9473" width="36" style="71" customWidth="1"/>
    <col min="9474" max="9474" width="54" style="71" customWidth="1"/>
    <col min="9475" max="9728" width="9" style="71"/>
    <col min="9729" max="9729" width="36" style="71" customWidth="1"/>
    <col min="9730" max="9730" width="54" style="71" customWidth="1"/>
    <col min="9731" max="9984" width="9" style="71"/>
    <col min="9985" max="9985" width="36" style="71" customWidth="1"/>
    <col min="9986" max="9986" width="54" style="71" customWidth="1"/>
    <col min="9987" max="10240" width="9" style="71"/>
    <col min="10241" max="10241" width="36" style="71" customWidth="1"/>
    <col min="10242" max="10242" width="54" style="71" customWidth="1"/>
    <col min="10243" max="10496" width="9" style="71"/>
    <col min="10497" max="10497" width="36" style="71" customWidth="1"/>
    <col min="10498" max="10498" width="54" style="71" customWidth="1"/>
    <col min="10499" max="10752" width="9" style="71"/>
    <col min="10753" max="10753" width="36" style="71" customWidth="1"/>
    <col min="10754" max="10754" width="54" style="71" customWidth="1"/>
    <col min="10755" max="11008" width="9" style="71"/>
    <col min="11009" max="11009" width="36" style="71" customWidth="1"/>
    <col min="11010" max="11010" width="54" style="71" customWidth="1"/>
    <col min="11011" max="11264" width="9" style="71"/>
    <col min="11265" max="11265" width="36" style="71" customWidth="1"/>
    <col min="11266" max="11266" width="54" style="71" customWidth="1"/>
    <col min="11267" max="11520" width="9" style="71"/>
    <col min="11521" max="11521" width="36" style="71" customWidth="1"/>
    <col min="11522" max="11522" width="54" style="71" customWidth="1"/>
    <col min="11523" max="11776" width="9" style="71"/>
    <col min="11777" max="11777" width="36" style="71" customWidth="1"/>
    <col min="11778" max="11778" width="54" style="71" customWidth="1"/>
    <col min="11779" max="12032" width="9" style="71"/>
    <col min="12033" max="12033" width="36" style="71" customWidth="1"/>
    <col min="12034" max="12034" width="54" style="71" customWidth="1"/>
    <col min="12035" max="12288" width="9" style="71"/>
    <col min="12289" max="12289" width="36" style="71" customWidth="1"/>
    <col min="12290" max="12290" width="54" style="71" customWidth="1"/>
    <col min="12291" max="12544" width="9" style="71"/>
    <col min="12545" max="12545" width="36" style="71" customWidth="1"/>
    <col min="12546" max="12546" width="54" style="71" customWidth="1"/>
    <col min="12547" max="12800" width="9" style="71"/>
    <col min="12801" max="12801" width="36" style="71" customWidth="1"/>
    <col min="12802" max="12802" width="54" style="71" customWidth="1"/>
    <col min="12803" max="13056" width="9" style="71"/>
    <col min="13057" max="13057" width="36" style="71" customWidth="1"/>
    <col min="13058" max="13058" width="54" style="71" customWidth="1"/>
    <col min="13059" max="13312" width="9" style="71"/>
    <col min="13313" max="13313" width="36" style="71" customWidth="1"/>
    <col min="13314" max="13314" width="54" style="71" customWidth="1"/>
    <col min="13315" max="13568" width="9" style="71"/>
    <col min="13569" max="13569" width="36" style="71" customWidth="1"/>
    <col min="13570" max="13570" width="54" style="71" customWidth="1"/>
    <col min="13571" max="13824" width="9" style="71"/>
    <col min="13825" max="13825" width="36" style="71" customWidth="1"/>
    <col min="13826" max="13826" width="54" style="71" customWidth="1"/>
    <col min="13827" max="14080" width="9" style="71"/>
    <col min="14081" max="14081" width="36" style="71" customWidth="1"/>
    <col min="14082" max="14082" width="54" style="71" customWidth="1"/>
    <col min="14083" max="14336" width="9" style="71"/>
    <col min="14337" max="14337" width="36" style="71" customWidth="1"/>
    <col min="14338" max="14338" width="54" style="71" customWidth="1"/>
    <col min="14339" max="14592" width="9" style="71"/>
    <col min="14593" max="14593" width="36" style="71" customWidth="1"/>
    <col min="14594" max="14594" width="54" style="71" customWidth="1"/>
    <col min="14595" max="14848" width="9" style="71"/>
    <col min="14849" max="14849" width="36" style="71" customWidth="1"/>
    <col min="14850" max="14850" width="54" style="71" customWidth="1"/>
    <col min="14851" max="15104" width="9" style="71"/>
    <col min="15105" max="15105" width="36" style="71" customWidth="1"/>
    <col min="15106" max="15106" width="54" style="71" customWidth="1"/>
    <col min="15107" max="15360" width="9" style="71"/>
    <col min="15361" max="15361" width="36" style="71" customWidth="1"/>
    <col min="15362" max="15362" width="54" style="71" customWidth="1"/>
    <col min="15363" max="15616" width="9" style="71"/>
    <col min="15617" max="15617" width="36" style="71" customWidth="1"/>
    <col min="15618" max="15618" width="54" style="71" customWidth="1"/>
    <col min="15619" max="15872" width="9" style="71"/>
    <col min="15873" max="15873" width="36" style="71" customWidth="1"/>
    <col min="15874" max="15874" width="54" style="71" customWidth="1"/>
    <col min="15875" max="16128" width="9" style="71"/>
    <col min="16129" max="16129" width="36" style="71" customWidth="1"/>
    <col min="16130" max="16130" width="54" style="71" customWidth="1"/>
    <col min="16131" max="16384" width="9" style="71"/>
  </cols>
  <sheetData>
    <row r="1" spans="1:2" ht="21.95" customHeight="1">
      <c r="A1" s="70" t="s">
        <v>149</v>
      </c>
      <c r="B1" s="70"/>
    </row>
    <row r="2" spans="1:2" ht="44.25" customHeight="1">
      <c r="A2" s="203" t="s">
        <v>150</v>
      </c>
      <c r="B2" s="203"/>
    </row>
    <row r="3" spans="1:2" ht="21.95" customHeight="1">
      <c r="A3" s="72"/>
      <c r="B3" s="73" t="s">
        <v>2</v>
      </c>
    </row>
    <row r="4" spans="1:2" ht="21.95" customHeight="1">
      <c r="A4" s="74" t="s">
        <v>151</v>
      </c>
      <c r="B4" s="74" t="s">
        <v>152</v>
      </c>
    </row>
    <row r="5" spans="1:2" ht="21.95" customHeight="1">
      <c r="A5" s="75"/>
      <c r="B5" s="75"/>
    </row>
    <row r="6" spans="1:2" ht="21.95" customHeight="1">
      <c r="A6" s="75"/>
      <c r="B6" s="75"/>
    </row>
    <row r="7" spans="1:2" ht="21.95" customHeight="1">
      <c r="A7" s="75"/>
      <c r="B7" s="75"/>
    </row>
    <row r="8" spans="1:2" ht="21.95" customHeight="1">
      <c r="A8" s="75"/>
      <c r="B8" s="75"/>
    </row>
    <row r="9" spans="1:2" ht="21.95" customHeight="1">
      <c r="A9" s="74" t="s">
        <v>34</v>
      </c>
      <c r="B9" s="75"/>
    </row>
    <row r="10" spans="1:2" ht="20.25" customHeight="1">
      <c r="A10" s="70" t="s">
        <v>153</v>
      </c>
      <c r="B10" s="70"/>
    </row>
  </sheetData>
  <mergeCells count="1">
    <mergeCell ref="A2:B2"/>
  </mergeCells>
  <phoneticPr fontId="44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IK19"/>
  <sheetViews>
    <sheetView showZeros="0" zoomScale="85" zoomScaleNormal="85" workbookViewId="0">
      <selection activeCell="S22" sqref="S22"/>
    </sheetView>
  </sheetViews>
  <sheetFormatPr defaultColWidth="8.75" defaultRowHeight="42" customHeight="1"/>
  <cols>
    <col min="1" max="1" width="34.125" style="96" customWidth="1"/>
    <col min="2" max="2" width="13.625" style="136" hidden="1" customWidth="1"/>
    <col min="3" max="3" width="14.5" style="136" hidden="1" customWidth="1"/>
    <col min="4" max="5" width="18.25" style="136" hidden="1" customWidth="1"/>
    <col min="6" max="6" width="18.25" style="136" customWidth="1"/>
    <col min="7" max="7" width="17.75" style="96" customWidth="1"/>
    <col min="8" max="8" width="13.75" style="96" customWidth="1"/>
    <col min="9" max="245" width="9" style="96" customWidth="1"/>
    <col min="246" max="16384" width="8.75" style="136"/>
  </cols>
  <sheetData>
    <row r="1" spans="1:8" ht="27" customHeight="1">
      <c r="A1" s="137" t="s">
        <v>154</v>
      </c>
      <c r="H1" s="81"/>
    </row>
    <row r="2" spans="1:8" ht="28.9" customHeight="1">
      <c r="A2" s="199" t="s">
        <v>155</v>
      </c>
      <c r="B2" s="199"/>
      <c r="C2" s="199"/>
      <c r="D2" s="199"/>
      <c r="E2" s="199"/>
      <c r="F2" s="199"/>
      <c r="G2" s="199"/>
    </row>
    <row r="3" spans="1:8" ht="22.9" customHeight="1">
      <c r="G3" s="138" t="s">
        <v>2</v>
      </c>
    </row>
    <row r="4" spans="1:8" ht="42" customHeight="1">
      <c r="A4" s="47" t="s">
        <v>3</v>
      </c>
      <c r="B4" s="47" t="s">
        <v>3</v>
      </c>
      <c r="C4" s="47" t="s">
        <v>3</v>
      </c>
      <c r="D4" s="47" t="s">
        <v>3</v>
      </c>
      <c r="E4" s="47" t="s">
        <v>3</v>
      </c>
      <c r="F4" s="47" t="s">
        <v>8</v>
      </c>
      <c r="G4" s="99" t="s">
        <v>9</v>
      </c>
    </row>
    <row r="5" spans="1:8" ht="42" customHeight="1">
      <c r="A5" s="139" t="s">
        <v>156</v>
      </c>
      <c r="B5" s="140" t="e">
        <f>SUM(#REF!)</f>
        <v>#REF!</v>
      </c>
      <c r="C5" s="140" t="e">
        <f>SUM(#REF!)</f>
        <v>#REF!</v>
      </c>
      <c r="D5" s="141" t="e">
        <f>SUM(#REF!)</f>
        <v>#REF!</v>
      </c>
      <c r="E5" s="141" t="e">
        <f>SUM(#REF!)</f>
        <v>#REF!</v>
      </c>
      <c r="F5" s="141">
        <v>327580</v>
      </c>
      <c r="G5" s="49">
        <v>198.4</v>
      </c>
    </row>
    <row r="6" spans="1:8" ht="42" customHeight="1">
      <c r="A6" s="142" t="s">
        <v>157</v>
      </c>
      <c r="B6" s="143">
        <v>25463</v>
      </c>
      <c r="C6" s="144">
        <v>2624</v>
      </c>
      <c r="D6" s="145">
        <v>28565</v>
      </c>
      <c r="E6" s="144">
        <v>3994</v>
      </c>
      <c r="F6" s="145">
        <v>15995</v>
      </c>
      <c r="G6" s="143">
        <f>IF(E6=0,100,IF(E6&gt;0,(ROUND((F6/E6-1)*100,1)),))</f>
        <v>300.5</v>
      </c>
    </row>
    <row r="7" spans="1:8" ht="42" customHeight="1">
      <c r="A7" s="142" t="s">
        <v>158</v>
      </c>
      <c r="B7" s="143">
        <v>1271</v>
      </c>
      <c r="C7" s="144">
        <v>219</v>
      </c>
      <c r="D7" s="145">
        <v>1190</v>
      </c>
      <c r="E7" s="144">
        <v>1028</v>
      </c>
      <c r="F7" s="145">
        <v>1038</v>
      </c>
      <c r="G7" s="143">
        <f t="shared" ref="G7:G13" si="0">IF(E7=0,100,IF(E7&gt;0,(ROUND((F7/E7-1)*100,1)),))</f>
        <v>1</v>
      </c>
    </row>
    <row r="8" spans="1:8" ht="42" customHeight="1">
      <c r="A8" s="142" t="s">
        <v>159</v>
      </c>
      <c r="B8" s="143">
        <v>428238</v>
      </c>
      <c r="C8" s="144">
        <v>52834</v>
      </c>
      <c r="D8" s="145">
        <v>553365</v>
      </c>
      <c r="E8" s="146">
        <v>92835</v>
      </c>
      <c r="F8" s="145">
        <v>302467</v>
      </c>
      <c r="G8" s="143">
        <f t="shared" si="0"/>
        <v>225.8</v>
      </c>
    </row>
    <row r="9" spans="1:8" ht="42" customHeight="1">
      <c r="A9" s="142" t="s">
        <v>160</v>
      </c>
      <c r="B9" s="143">
        <v>170</v>
      </c>
      <c r="C9" s="144">
        <v>225</v>
      </c>
      <c r="D9" s="145">
        <v>113</v>
      </c>
      <c r="E9" s="147">
        <v>270</v>
      </c>
      <c r="F9" s="145">
        <v>180</v>
      </c>
      <c r="G9" s="143">
        <f t="shared" si="0"/>
        <v>-33.299999999999997</v>
      </c>
    </row>
    <row r="10" spans="1:8" ht="42" customHeight="1">
      <c r="A10" s="142" t="s">
        <v>161</v>
      </c>
      <c r="B10" s="143">
        <v>16000</v>
      </c>
      <c r="C10" s="144">
        <v>14612</v>
      </c>
      <c r="D10" s="145">
        <v>13239.1</v>
      </c>
      <c r="E10" s="147">
        <v>9474</v>
      </c>
      <c r="F10" s="145">
        <v>7000</v>
      </c>
      <c r="G10" s="143">
        <f t="shared" si="0"/>
        <v>-26.1</v>
      </c>
    </row>
    <row r="11" spans="1:8" ht="42" customHeight="1">
      <c r="A11" s="142" t="s">
        <v>162</v>
      </c>
      <c r="B11" s="143">
        <v>2400</v>
      </c>
      <c r="C11" s="144">
        <v>2054</v>
      </c>
      <c r="D11" s="145">
        <v>2760</v>
      </c>
      <c r="E11" s="147">
        <v>2161</v>
      </c>
      <c r="F11" s="145">
        <v>900</v>
      </c>
      <c r="G11" s="143">
        <f t="shared" si="0"/>
        <v>-58.4</v>
      </c>
    </row>
    <row r="12" spans="1:8" ht="42" hidden="1" customHeight="1">
      <c r="A12" s="142" t="s">
        <v>163</v>
      </c>
      <c r="B12" s="143"/>
      <c r="C12" s="143"/>
      <c r="D12" s="145"/>
      <c r="E12" s="145"/>
      <c r="F12" s="145"/>
      <c r="G12" s="143"/>
    </row>
    <row r="13" spans="1:8" ht="42" hidden="1" customHeight="1">
      <c r="A13" s="139" t="s">
        <v>156</v>
      </c>
      <c r="B13" s="140">
        <f>SUM(B6:B11)</f>
        <v>473542</v>
      </c>
      <c r="C13" s="140">
        <f>SUM(C6:C12)</f>
        <v>72568</v>
      </c>
      <c r="D13" s="141">
        <f>SUM(D6:D11)</f>
        <v>599232.1</v>
      </c>
      <c r="E13" s="141">
        <f>SUM(E6:E11)</f>
        <v>109762</v>
      </c>
      <c r="F13" s="141">
        <f>SUM(F6:F11)</f>
        <v>327580</v>
      </c>
      <c r="G13" s="49">
        <f t="shared" si="0"/>
        <v>198.4</v>
      </c>
    </row>
    <row r="14" spans="1:8" ht="42" hidden="1" customHeight="1">
      <c r="A14" s="139" t="s">
        <v>164</v>
      </c>
      <c r="B14" s="140"/>
      <c r="C14" s="140"/>
      <c r="D14" s="141"/>
      <c r="E14" s="141"/>
      <c r="F14" s="141"/>
      <c r="G14" s="49"/>
    </row>
    <row r="15" spans="1:8" ht="42" hidden="1" customHeight="1">
      <c r="A15" s="139" t="s">
        <v>165</v>
      </c>
      <c r="B15" s="140"/>
      <c r="C15" s="126"/>
      <c r="D15" s="141"/>
      <c r="E15" s="141"/>
      <c r="F15" s="141"/>
      <c r="G15" s="49"/>
    </row>
    <row r="16" spans="1:8" ht="42" customHeight="1">
      <c r="A16" s="148" t="s">
        <v>166</v>
      </c>
      <c r="B16" s="49">
        <v>4890</v>
      </c>
      <c r="C16" s="99"/>
      <c r="D16" s="141">
        <v>4863</v>
      </c>
      <c r="E16" s="149"/>
      <c r="F16" s="150">
        <v>6625</v>
      </c>
      <c r="G16" s="49"/>
    </row>
    <row r="17" spans="1:7" ht="42" customHeight="1">
      <c r="A17" s="139" t="s">
        <v>167</v>
      </c>
      <c r="B17" s="101">
        <v>90033</v>
      </c>
      <c r="C17" s="99"/>
      <c r="D17" s="107">
        <v>76178</v>
      </c>
      <c r="E17" s="151"/>
      <c r="F17" s="150">
        <v>82470</v>
      </c>
      <c r="G17" s="152"/>
    </row>
    <row r="18" spans="1:7" ht="42" customHeight="1">
      <c r="A18" s="49" t="s">
        <v>168</v>
      </c>
      <c r="B18" s="140">
        <f>SUM(B13:B17)</f>
        <v>568465</v>
      </c>
      <c r="C18" s="140">
        <f>SUM(C13:C17)</f>
        <v>72568</v>
      </c>
      <c r="D18" s="140">
        <f>SUM(D13:D17)</f>
        <v>680273.1</v>
      </c>
      <c r="E18" s="140">
        <f>SUM(E13:E17)</f>
        <v>109762</v>
      </c>
      <c r="F18" s="140">
        <f>SUM(F13:F17)</f>
        <v>416675</v>
      </c>
      <c r="G18" s="49"/>
    </row>
    <row r="19" spans="1:7" ht="42" customHeight="1">
      <c r="B19" s="96"/>
      <c r="C19" s="96"/>
      <c r="D19" s="96"/>
      <c r="E19" s="96"/>
      <c r="F19" s="96"/>
    </row>
  </sheetData>
  <mergeCells count="1">
    <mergeCell ref="A2:G2"/>
  </mergeCells>
  <phoneticPr fontId="44" type="noConversion"/>
  <printOptions horizontalCentered="1"/>
  <pageMargins left="0.55000000000000004" right="0.55000000000000004" top="0.59027777777777801" bottom="0.59027777777777801" header="0.51111111111111096" footer="0.51111111111111096"/>
  <pageSetup paperSize="9" orientation="portrait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IE37"/>
  <sheetViews>
    <sheetView showZeros="0" zoomScale="85" zoomScaleNormal="85" workbookViewId="0">
      <selection activeCell="AH31" sqref="AH31"/>
    </sheetView>
  </sheetViews>
  <sheetFormatPr defaultColWidth="9" defaultRowHeight="19.899999999999999" customHeight="1"/>
  <cols>
    <col min="1" max="1" width="40.75" style="81" customWidth="1"/>
    <col min="2" max="2" width="11.625" style="94" hidden="1" customWidth="1"/>
    <col min="3" max="3" width="12.875" style="94" hidden="1" customWidth="1"/>
    <col min="4" max="4" width="19.75" style="94" hidden="1" customWidth="1"/>
    <col min="5" max="5" width="15.625" style="94" customWidth="1"/>
    <col min="6" max="6" width="16.75" style="95" customWidth="1"/>
    <col min="7" max="19" width="9" style="96" hidden="1" customWidth="1"/>
    <col min="20" max="239" width="9" style="96" customWidth="1"/>
  </cols>
  <sheetData>
    <row r="1" spans="1:14" ht="19.899999999999999" customHeight="1">
      <c r="A1" s="97" t="s">
        <v>169</v>
      </c>
    </row>
    <row r="2" spans="1:14" ht="28.15" customHeight="1">
      <c r="A2" s="199" t="s">
        <v>170</v>
      </c>
      <c r="B2" s="199"/>
      <c r="C2" s="199"/>
      <c r="D2" s="199"/>
      <c r="E2" s="199"/>
      <c r="F2" s="199"/>
    </row>
    <row r="3" spans="1:14" ht="19.899999999999999" customHeight="1">
      <c r="F3" s="98" t="s">
        <v>2</v>
      </c>
    </row>
    <row r="4" spans="1:14" ht="36" customHeight="1">
      <c r="A4" s="47" t="s">
        <v>3</v>
      </c>
      <c r="B4" s="48" t="s">
        <v>4</v>
      </c>
      <c r="C4" s="48" t="s">
        <v>5</v>
      </c>
      <c r="D4" s="47" t="s">
        <v>6</v>
      </c>
      <c r="E4" s="47" t="s">
        <v>8</v>
      </c>
      <c r="F4" s="99" t="s">
        <v>9</v>
      </c>
    </row>
    <row r="5" spans="1:14" ht="19.899999999999999" customHeight="1">
      <c r="A5" s="100" t="s">
        <v>171</v>
      </c>
      <c r="B5" s="101"/>
      <c r="C5" s="102">
        <f>C6</f>
        <v>1</v>
      </c>
      <c r="D5" s="102">
        <f>D6</f>
        <v>2</v>
      </c>
      <c r="E5" s="102">
        <f>E6</f>
        <v>34</v>
      </c>
      <c r="F5" s="103">
        <f>IF(D5=0,100,IF(D5&gt;0,ROUND((E5/D5-1)*100,1),))</f>
        <v>1600</v>
      </c>
    </row>
    <row r="6" spans="1:14" ht="19.899999999999999" customHeight="1">
      <c r="A6" s="104" t="s">
        <v>172</v>
      </c>
      <c r="B6" s="105"/>
      <c r="C6" s="106">
        <v>1</v>
      </c>
      <c r="D6" s="105">
        <v>2</v>
      </c>
      <c r="E6" s="107">
        <v>34</v>
      </c>
      <c r="F6" s="103">
        <f t="shared" ref="F6:F24" si="0">IF(D6=0,100,IF(D6&gt;0,ROUND((E6/D6-1)*100,1),))</f>
        <v>1600</v>
      </c>
    </row>
    <row r="7" spans="1:14" ht="28.15" customHeight="1">
      <c r="A7" s="100" t="s">
        <v>65</v>
      </c>
      <c r="B7" s="99">
        <v>3</v>
      </c>
      <c r="C7" s="108">
        <v>3</v>
      </c>
      <c r="D7" s="99">
        <f>D8</f>
        <v>3</v>
      </c>
      <c r="E7" s="99">
        <f>E8</f>
        <v>3</v>
      </c>
      <c r="F7" s="103">
        <f t="shared" si="0"/>
        <v>0</v>
      </c>
    </row>
    <row r="8" spans="1:14" ht="19.899999999999999" customHeight="1">
      <c r="A8" s="104" t="s">
        <v>173</v>
      </c>
      <c r="B8" s="105">
        <v>3</v>
      </c>
      <c r="C8" s="106">
        <v>2.94</v>
      </c>
      <c r="D8" s="105">
        <v>3</v>
      </c>
      <c r="E8" s="105">
        <v>3</v>
      </c>
      <c r="F8" s="103">
        <f t="shared" si="0"/>
        <v>0</v>
      </c>
    </row>
    <row r="9" spans="1:14" ht="19.899999999999999" customHeight="1">
      <c r="A9" s="100" t="s">
        <v>76</v>
      </c>
      <c r="B9" s="101">
        <v>411298</v>
      </c>
      <c r="C9" s="109">
        <f>SUM(C10:C14)</f>
        <v>36023.242363999998</v>
      </c>
      <c r="D9" s="101">
        <f>SUM(D10:D14)</f>
        <v>527824.69999999995</v>
      </c>
      <c r="E9" s="101">
        <f>SUM(E10:E14)</f>
        <v>205952.2</v>
      </c>
      <c r="F9" s="103">
        <f t="shared" si="0"/>
        <v>-61</v>
      </c>
      <c r="H9" s="96">
        <v>530830</v>
      </c>
      <c r="I9" s="135">
        <f>D9-H9</f>
        <v>-3005.3000000000502</v>
      </c>
    </row>
    <row r="10" spans="1:14" ht="19.899999999999999" customHeight="1">
      <c r="A10" s="104" t="s">
        <v>174</v>
      </c>
      <c r="B10" s="105">
        <v>366164</v>
      </c>
      <c r="C10" s="106">
        <v>20469</v>
      </c>
      <c r="D10" s="105">
        <v>478425.8</v>
      </c>
      <c r="E10" s="110">
        <v>182979.20000000001</v>
      </c>
      <c r="F10" s="103">
        <f t="shared" si="0"/>
        <v>-61.8</v>
      </c>
      <c r="L10" s="135">
        <v>527824.43000000005</v>
      </c>
    </row>
    <row r="11" spans="1:14" ht="19.899999999999999" customHeight="1">
      <c r="A11" s="104" t="s">
        <v>175</v>
      </c>
      <c r="B11" s="105">
        <v>25463</v>
      </c>
      <c r="C11" s="106">
        <v>2055.4157</v>
      </c>
      <c r="D11" s="105">
        <v>28746.9</v>
      </c>
      <c r="E11" s="110">
        <v>15995</v>
      </c>
      <c r="F11" s="103">
        <f t="shared" si="0"/>
        <v>-44.4</v>
      </c>
      <c r="N11" s="96">
        <v>527825</v>
      </c>
    </row>
    <row r="12" spans="1:14" ht="19.899999999999999" customHeight="1">
      <c r="A12" s="104" t="s">
        <v>176</v>
      </c>
      <c r="B12" s="105">
        <v>1271</v>
      </c>
      <c r="C12" s="106">
        <v>202.839</v>
      </c>
      <c r="D12" s="105">
        <v>1190</v>
      </c>
      <c r="E12" s="110">
        <v>1078</v>
      </c>
      <c r="F12" s="103">
        <f t="shared" si="0"/>
        <v>-9.4</v>
      </c>
    </row>
    <row r="13" spans="1:14" ht="19.899999999999999" customHeight="1">
      <c r="A13" s="104" t="s">
        <v>177</v>
      </c>
      <c r="B13" s="105">
        <v>16000</v>
      </c>
      <c r="C13" s="106">
        <v>11764.787663999999</v>
      </c>
      <c r="D13" s="105">
        <v>16086</v>
      </c>
      <c r="E13" s="110">
        <v>5000</v>
      </c>
      <c r="F13" s="103">
        <f t="shared" si="0"/>
        <v>-68.900000000000006</v>
      </c>
    </row>
    <row r="14" spans="1:14" ht="19.899999999999999" customHeight="1">
      <c r="A14" s="104" t="s">
        <v>178</v>
      </c>
      <c r="B14" s="105">
        <v>2400</v>
      </c>
      <c r="C14" s="106">
        <v>1531.2</v>
      </c>
      <c r="D14" s="105">
        <v>3376</v>
      </c>
      <c r="E14" s="110">
        <v>900</v>
      </c>
      <c r="F14" s="103">
        <f t="shared" si="0"/>
        <v>-73.3</v>
      </c>
    </row>
    <row r="15" spans="1:14" ht="19.899999999999999" customHeight="1">
      <c r="A15" s="100" t="s">
        <v>109</v>
      </c>
      <c r="B15" s="101">
        <v>278</v>
      </c>
      <c r="C15" s="111">
        <f>SUM(C16:C17)</f>
        <v>295861.83122200001</v>
      </c>
      <c r="D15" s="101">
        <f>SUM(D16:D17)</f>
        <v>1482.5</v>
      </c>
      <c r="E15" s="101">
        <f>SUM(E16:E17)</f>
        <v>521.44000000000005</v>
      </c>
      <c r="F15" s="103">
        <f t="shared" si="0"/>
        <v>-64.8</v>
      </c>
    </row>
    <row r="16" spans="1:14" ht="19.899999999999999" customHeight="1">
      <c r="A16" s="104" t="s">
        <v>179</v>
      </c>
      <c r="B16" s="103">
        <v>278</v>
      </c>
      <c r="C16" s="106">
        <v>1154.1048000000001</v>
      </c>
      <c r="D16" s="105">
        <v>682.5</v>
      </c>
      <c r="E16" s="105">
        <v>521.44000000000005</v>
      </c>
      <c r="F16" s="103">
        <f t="shared" si="0"/>
        <v>-23.6</v>
      </c>
    </row>
    <row r="17" spans="1:17" ht="31.5" customHeight="1">
      <c r="A17" s="104" t="s">
        <v>180</v>
      </c>
      <c r="B17" s="105"/>
      <c r="C17" s="106">
        <v>294707.72642199998</v>
      </c>
      <c r="D17" s="112">
        <v>800</v>
      </c>
      <c r="E17" s="112"/>
      <c r="F17" s="103">
        <f t="shared" si="0"/>
        <v>-100</v>
      </c>
      <c r="G17" s="113"/>
    </row>
    <row r="18" spans="1:17" ht="19.899999999999999" customHeight="1">
      <c r="A18" s="100" t="s">
        <v>113</v>
      </c>
      <c r="B18" s="114">
        <v>25962</v>
      </c>
      <c r="C18" s="111">
        <f>C19</f>
        <v>25016</v>
      </c>
      <c r="D18" s="114">
        <f>D19</f>
        <v>34718</v>
      </c>
      <c r="E18" s="114">
        <f>E19</f>
        <v>42073</v>
      </c>
      <c r="F18" s="103">
        <f t="shared" si="0"/>
        <v>21.2</v>
      </c>
    </row>
    <row r="19" spans="1:17" ht="19.899999999999999" customHeight="1">
      <c r="A19" s="104" t="s">
        <v>181</v>
      </c>
      <c r="B19" s="105">
        <v>25962</v>
      </c>
      <c r="C19" s="115">
        <v>25016</v>
      </c>
      <c r="D19" s="105">
        <v>34718</v>
      </c>
      <c r="E19" s="116">
        <v>42073</v>
      </c>
      <c r="F19" s="103">
        <f t="shared" si="0"/>
        <v>21.2</v>
      </c>
      <c r="Q19" s="96">
        <v>564380</v>
      </c>
    </row>
    <row r="20" spans="1:17" ht="19.899999999999999" customHeight="1">
      <c r="A20" s="100" t="s">
        <v>120</v>
      </c>
      <c r="B20" s="114">
        <v>351</v>
      </c>
      <c r="C20" s="111">
        <f>C21</f>
        <v>243</v>
      </c>
      <c r="D20" s="114">
        <f>D21</f>
        <v>350</v>
      </c>
      <c r="E20" s="114">
        <f>E21</f>
        <v>350</v>
      </c>
      <c r="F20" s="103">
        <f t="shared" si="0"/>
        <v>0</v>
      </c>
    </row>
    <row r="21" spans="1:17" ht="19.899999999999999" customHeight="1">
      <c r="A21" s="104" t="s">
        <v>182</v>
      </c>
      <c r="B21" s="105">
        <v>351</v>
      </c>
      <c r="C21" s="106">
        <v>243</v>
      </c>
      <c r="D21" s="105">
        <v>350</v>
      </c>
      <c r="E21" s="105">
        <v>350</v>
      </c>
      <c r="F21" s="103">
        <f t="shared" si="0"/>
        <v>0</v>
      </c>
    </row>
    <row r="22" spans="1:17" ht="19.899999999999999" hidden="1" customHeight="1">
      <c r="A22" s="117" t="s">
        <v>124</v>
      </c>
      <c r="B22" s="105">
        <v>0</v>
      </c>
      <c r="C22" s="106">
        <v>243.12562500000001</v>
      </c>
      <c r="D22" s="105">
        <f>D23</f>
        <v>0</v>
      </c>
      <c r="E22" s="105"/>
      <c r="F22" s="103">
        <f t="shared" si="0"/>
        <v>100</v>
      </c>
    </row>
    <row r="23" spans="1:17" ht="19.899999999999999" hidden="1" customHeight="1">
      <c r="A23" s="118" t="s">
        <v>183</v>
      </c>
      <c r="B23" s="105"/>
      <c r="C23" s="119"/>
      <c r="D23" s="105"/>
      <c r="E23" s="105"/>
      <c r="F23" s="103">
        <f t="shared" si="0"/>
        <v>100</v>
      </c>
    </row>
    <row r="24" spans="1:17" ht="19.899999999999999" customHeight="1">
      <c r="A24" s="100" t="s">
        <v>184</v>
      </c>
      <c r="B24" s="120">
        <v>437892</v>
      </c>
      <c r="C24" s="109">
        <f>C5+C7+C9+C15+C18+C20</f>
        <v>357148.07358600001</v>
      </c>
      <c r="D24" s="120">
        <f>D5+D7+D9+D15+D18+D20+D22</f>
        <v>564380.19999999995</v>
      </c>
      <c r="E24" s="120">
        <f>E5+E7+E9+E15+E18+E20+E22</f>
        <v>248933.64</v>
      </c>
      <c r="F24" s="103">
        <f t="shared" si="0"/>
        <v>-55.9</v>
      </c>
    </row>
    <row r="25" spans="1:17" ht="19.899999999999999" customHeight="1">
      <c r="A25" s="100" t="s">
        <v>123</v>
      </c>
      <c r="B25" s="114">
        <v>30540</v>
      </c>
      <c r="C25" s="111">
        <v>18740</v>
      </c>
      <c r="D25" s="114">
        <f>SUM(D26)</f>
        <v>33740</v>
      </c>
      <c r="E25" s="121">
        <f>65271</f>
        <v>65271</v>
      </c>
      <c r="F25" s="103"/>
    </row>
    <row r="26" spans="1:17" ht="19.899999999999999" hidden="1" customHeight="1">
      <c r="A26" s="100" t="s">
        <v>185</v>
      </c>
      <c r="B26" s="114">
        <v>30540</v>
      </c>
      <c r="C26" s="114">
        <v>18740</v>
      </c>
      <c r="D26" s="114">
        <v>33740</v>
      </c>
      <c r="E26" s="114"/>
      <c r="F26" s="103"/>
    </row>
    <row r="27" spans="1:17" ht="19.899999999999999" hidden="1" customHeight="1">
      <c r="A27" s="122" t="s">
        <v>186</v>
      </c>
      <c r="B27" s="114">
        <v>10000</v>
      </c>
      <c r="C27" s="111"/>
      <c r="D27" s="114">
        <v>10000</v>
      </c>
      <c r="E27" s="114"/>
      <c r="F27" s="103"/>
    </row>
    <row r="28" spans="1:17" ht="19.899999999999999" customHeight="1">
      <c r="A28" s="100" t="s">
        <v>187</v>
      </c>
      <c r="B28" s="114"/>
      <c r="C28" s="111">
        <v>1346</v>
      </c>
      <c r="D28" s="114"/>
      <c r="E28" s="114">
        <v>20000</v>
      </c>
      <c r="F28" s="123"/>
    </row>
    <row r="29" spans="1:17" ht="19.899999999999999" hidden="1" customHeight="1">
      <c r="A29" s="100" t="s">
        <v>188</v>
      </c>
      <c r="B29" s="120"/>
      <c r="C29" s="120">
        <v>90033</v>
      </c>
      <c r="D29" s="120"/>
      <c r="E29" s="120"/>
      <c r="F29" s="124"/>
    </row>
    <row r="30" spans="1:17" ht="19.899999999999999" customHeight="1">
      <c r="A30" s="100" t="s">
        <v>189</v>
      </c>
      <c r="B30" s="120">
        <v>90033</v>
      </c>
      <c r="C30" s="111">
        <v>76224</v>
      </c>
      <c r="D30" s="114">
        <v>72152.960000000006</v>
      </c>
      <c r="E30" s="125">
        <v>82470</v>
      </c>
      <c r="F30" s="124"/>
    </row>
    <row r="31" spans="1:17" ht="28.15" customHeight="1">
      <c r="A31" s="126" t="s">
        <v>190</v>
      </c>
      <c r="B31" s="127">
        <v>568465</v>
      </c>
      <c r="C31" s="127">
        <f>C24+C25+C27+C28+C30</f>
        <v>453458.07358600001</v>
      </c>
      <c r="D31" s="127">
        <f>D24+D25+D27+D28+D30</f>
        <v>680273.16</v>
      </c>
      <c r="E31" s="127">
        <f>E24+E25+E27+E28+E30</f>
        <v>416674.64</v>
      </c>
      <c r="F31" s="128"/>
    </row>
    <row r="33" spans="1:6" ht="19.899999999999999" customHeight="1">
      <c r="A33" s="129"/>
      <c r="B33" s="130"/>
      <c r="C33" s="131"/>
      <c r="D33" s="132"/>
      <c r="E33" s="132"/>
      <c r="F33" s="133"/>
    </row>
    <row r="34" spans="1:6" ht="19.899999999999999" customHeight="1">
      <c r="A34" s="129"/>
      <c r="B34" s="130"/>
      <c r="C34" s="134"/>
      <c r="D34" s="133"/>
      <c r="E34" s="133"/>
      <c r="F34" s="133"/>
    </row>
    <row r="35" spans="1:6" ht="19.899999999999999" customHeight="1">
      <c r="A35" s="129"/>
      <c r="B35" s="130"/>
      <c r="C35" s="130"/>
      <c r="D35" s="130"/>
      <c r="E35" s="130"/>
      <c r="F35" s="130"/>
    </row>
    <row r="36" spans="1:6" ht="19.899999999999999" customHeight="1">
      <c r="A36" s="129"/>
      <c r="B36" s="130"/>
      <c r="C36" s="134"/>
      <c r="D36" s="133"/>
      <c r="E36" s="133"/>
      <c r="F36" s="133"/>
    </row>
    <row r="37" spans="1:6" ht="19.899999999999999" customHeight="1">
      <c r="A37" s="129"/>
      <c r="B37" s="130"/>
      <c r="C37" s="134"/>
      <c r="D37" s="133"/>
      <c r="E37" s="133"/>
      <c r="F37" s="133"/>
    </row>
  </sheetData>
  <mergeCells count="1">
    <mergeCell ref="A2:F2"/>
  </mergeCells>
  <phoneticPr fontId="44" type="noConversion"/>
  <printOptions horizontalCentered="1"/>
  <pageMargins left="0.55000000000000004" right="0.55000000000000004" top="0.59027777777777801" bottom="0.59027777777777801" header="0.51111111111111096" footer="0.51111111111111096"/>
  <pageSetup paperSize="9" orientation="portrait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11"/>
  <sheetViews>
    <sheetView workbookViewId="0"/>
  </sheetViews>
  <sheetFormatPr defaultColWidth="9" defaultRowHeight="13.5"/>
  <cols>
    <col min="1" max="1" width="45.125" style="71" customWidth="1"/>
    <col min="2" max="2" width="45.25" style="71" customWidth="1"/>
    <col min="3" max="256" width="9" style="71"/>
    <col min="257" max="257" width="45.125" style="71" customWidth="1"/>
    <col min="258" max="258" width="45.25" style="71" customWidth="1"/>
    <col min="259" max="512" width="9" style="71"/>
    <col min="513" max="513" width="45.125" style="71" customWidth="1"/>
    <col min="514" max="514" width="45.25" style="71" customWidth="1"/>
    <col min="515" max="768" width="9" style="71"/>
    <col min="769" max="769" width="45.125" style="71" customWidth="1"/>
    <col min="770" max="770" width="45.25" style="71" customWidth="1"/>
    <col min="771" max="1024" width="9" style="71"/>
    <col min="1025" max="1025" width="45.125" style="71" customWidth="1"/>
    <col min="1026" max="1026" width="45.25" style="71" customWidth="1"/>
    <col min="1027" max="1280" width="9" style="71"/>
    <col min="1281" max="1281" width="45.125" style="71" customWidth="1"/>
    <col min="1282" max="1282" width="45.25" style="71" customWidth="1"/>
    <col min="1283" max="1536" width="9" style="71"/>
    <col min="1537" max="1537" width="45.125" style="71" customWidth="1"/>
    <col min="1538" max="1538" width="45.25" style="71" customWidth="1"/>
    <col min="1539" max="1792" width="9" style="71"/>
    <col min="1793" max="1793" width="45.125" style="71" customWidth="1"/>
    <col min="1794" max="1794" width="45.25" style="71" customWidth="1"/>
    <col min="1795" max="2048" width="9" style="71"/>
    <col min="2049" max="2049" width="45.125" style="71" customWidth="1"/>
    <col min="2050" max="2050" width="45.25" style="71" customWidth="1"/>
    <col min="2051" max="2304" width="9" style="71"/>
    <col min="2305" max="2305" width="45.125" style="71" customWidth="1"/>
    <col min="2306" max="2306" width="45.25" style="71" customWidth="1"/>
    <col min="2307" max="2560" width="9" style="71"/>
    <col min="2561" max="2561" width="45.125" style="71" customWidth="1"/>
    <col min="2562" max="2562" width="45.25" style="71" customWidth="1"/>
    <col min="2563" max="2816" width="9" style="71"/>
    <col min="2817" max="2817" width="45.125" style="71" customWidth="1"/>
    <col min="2818" max="2818" width="45.25" style="71" customWidth="1"/>
    <col min="2819" max="3072" width="9" style="71"/>
    <col min="3073" max="3073" width="45.125" style="71" customWidth="1"/>
    <col min="3074" max="3074" width="45.25" style="71" customWidth="1"/>
    <col min="3075" max="3328" width="9" style="71"/>
    <col min="3329" max="3329" width="45.125" style="71" customWidth="1"/>
    <col min="3330" max="3330" width="45.25" style="71" customWidth="1"/>
    <col min="3331" max="3584" width="9" style="71"/>
    <col min="3585" max="3585" width="45.125" style="71" customWidth="1"/>
    <col min="3586" max="3586" width="45.25" style="71" customWidth="1"/>
    <col min="3587" max="3840" width="9" style="71"/>
    <col min="3841" max="3841" width="45.125" style="71" customWidth="1"/>
    <col min="3842" max="3842" width="45.25" style="71" customWidth="1"/>
    <col min="3843" max="4096" width="9" style="71"/>
    <col min="4097" max="4097" width="45.125" style="71" customWidth="1"/>
    <col min="4098" max="4098" width="45.25" style="71" customWidth="1"/>
    <col min="4099" max="4352" width="9" style="71"/>
    <col min="4353" max="4353" width="45.125" style="71" customWidth="1"/>
    <col min="4354" max="4354" width="45.25" style="71" customWidth="1"/>
    <col min="4355" max="4608" width="9" style="71"/>
    <col min="4609" max="4609" width="45.125" style="71" customWidth="1"/>
    <col min="4610" max="4610" width="45.25" style="71" customWidth="1"/>
    <col min="4611" max="4864" width="9" style="71"/>
    <col min="4865" max="4865" width="45.125" style="71" customWidth="1"/>
    <col min="4866" max="4866" width="45.25" style="71" customWidth="1"/>
    <col min="4867" max="5120" width="9" style="71"/>
    <col min="5121" max="5121" width="45.125" style="71" customWidth="1"/>
    <col min="5122" max="5122" width="45.25" style="71" customWidth="1"/>
    <col min="5123" max="5376" width="9" style="71"/>
    <col min="5377" max="5377" width="45.125" style="71" customWidth="1"/>
    <col min="5378" max="5378" width="45.25" style="71" customWidth="1"/>
    <col min="5379" max="5632" width="9" style="71"/>
    <col min="5633" max="5633" width="45.125" style="71" customWidth="1"/>
    <col min="5634" max="5634" width="45.25" style="71" customWidth="1"/>
    <col min="5635" max="5888" width="9" style="71"/>
    <col min="5889" max="5889" width="45.125" style="71" customWidth="1"/>
    <col min="5890" max="5890" width="45.25" style="71" customWidth="1"/>
    <col min="5891" max="6144" width="9" style="71"/>
    <col min="6145" max="6145" width="45.125" style="71" customWidth="1"/>
    <col min="6146" max="6146" width="45.25" style="71" customWidth="1"/>
    <col min="6147" max="6400" width="9" style="71"/>
    <col min="6401" max="6401" width="45.125" style="71" customWidth="1"/>
    <col min="6402" max="6402" width="45.25" style="71" customWidth="1"/>
    <col min="6403" max="6656" width="9" style="71"/>
    <col min="6657" max="6657" width="45.125" style="71" customWidth="1"/>
    <col min="6658" max="6658" width="45.25" style="71" customWidth="1"/>
    <col min="6659" max="6912" width="9" style="71"/>
    <col min="6913" max="6913" width="45.125" style="71" customWidth="1"/>
    <col min="6914" max="6914" width="45.25" style="71" customWidth="1"/>
    <col min="6915" max="7168" width="9" style="71"/>
    <col min="7169" max="7169" width="45.125" style="71" customWidth="1"/>
    <col min="7170" max="7170" width="45.25" style="71" customWidth="1"/>
    <col min="7171" max="7424" width="9" style="71"/>
    <col min="7425" max="7425" width="45.125" style="71" customWidth="1"/>
    <col min="7426" max="7426" width="45.25" style="71" customWidth="1"/>
    <col min="7427" max="7680" width="9" style="71"/>
    <col min="7681" max="7681" width="45.125" style="71" customWidth="1"/>
    <col min="7682" max="7682" width="45.25" style="71" customWidth="1"/>
    <col min="7683" max="7936" width="9" style="71"/>
    <col min="7937" max="7937" width="45.125" style="71" customWidth="1"/>
    <col min="7938" max="7938" width="45.25" style="71" customWidth="1"/>
    <col min="7939" max="8192" width="9" style="71"/>
    <col min="8193" max="8193" width="45.125" style="71" customWidth="1"/>
    <col min="8194" max="8194" width="45.25" style="71" customWidth="1"/>
    <col min="8195" max="8448" width="9" style="71"/>
    <col min="8449" max="8449" width="45.125" style="71" customWidth="1"/>
    <col min="8450" max="8450" width="45.25" style="71" customWidth="1"/>
    <col min="8451" max="8704" width="9" style="71"/>
    <col min="8705" max="8705" width="45.125" style="71" customWidth="1"/>
    <col min="8706" max="8706" width="45.25" style="71" customWidth="1"/>
    <col min="8707" max="8960" width="9" style="71"/>
    <col min="8961" max="8961" width="45.125" style="71" customWidth="1"/>
    <col min="8962" max="8962" width="45.25" style="71" customWidth="1"/>
    <col min="8963" max="9216" width="9" style="71"/>
    <col min="9217" max="9217" width="45.125" style="71" customWidth="1"/>
    <col min="9218" max="9218" width="45.25" style="71" customWidth="1"/>
    <col min="9219" max="9472" width="9" style="71"/>
    <col min="9473" max="9473" width="45.125" style="71" customWidth="1"/>
    <col min="9474" max="9474" width="45.25" style="71" customWidth="1"/>
    <col min="9475" max="9728" width="9" style="71"/>
    <col min="9729" max="9729" width="45.125" style="71" customWidth="1"/>
    <col min="9730" max="9730" width="45.25" style="71" customWidth="1"/>
    <col min="9731" max="9984" width="9" style="71"/>
    <col min="9985" max="9985" width="45.125" style="71" customWidth="1"/>
    <col min="9986" max="9986" width="45.25" style="71" customWidth="1"/>
    <col min="9987" max="10240" width="9" style="71"/>
    <col min="10241" max="10241" width="45.125" style="71" customWidth="1"/>
    <col min="10242" max="10242" width="45.25" style="71" customWidth="1"/>
    <col min="10243" max="10496" width="9" style="71"/>
    <col min="10497" max="10497" width="45.125" style="71" customWidth="1"/>
    <col min="10498" max="10498" width="45.25" style="71" customWidth="1"/>
    <col min="10499" max="10752" width="9" style="71"/>
    <col min="10753" max="10753" width="45.125" style="71" customWidth="1"/>
    <col min="10754" max="10754" width="45.25" style="71" customWidth="1"/>
    <col min="10755" max="11008" width="9" style="71"/>
    <col min="11009" max="11009" width="45.125" style="71" customWidth="1"/>
    <col min="11010" max="11010" width="45.25" style="71" customWidth="1"/>
    <col min="11011" max="11264" width="9" style="71"/>
    <col min="11265" max="11265" width="45.125" style="71" customWidth="1"/>
    <col min="11266" max="11266" width="45.25" style="71" customWidth="1"/>
    <col min="11267" max="11520" width="9" style="71"/>
    <col min="11521" max="11521" width="45.125" style="71" customWidth="1"/>
    <col min="11522" max="11522" width="45.25" style="71" customWidth="1"/>
    <col min="11523" max="11776" width="9" style="71"/>
    <col min="11777" max="11777" width="45.125" style="71" customWidth="1"/>
    <col min="11778" max="11778" width="45.25" style="71" customWidth="1"/>
    <col min="11779" max="12032" width="9" style="71"/>
    <col min="12033" max="12033" width="45.125" style="71" customWidth="1"/>
    <col min="12034" max="12034" width="45.25" style="71" customWidth="1"/>
    <col min="12035" max="12288" width="9" style="71"/>
    <col min="12289" max="12289" width="45.125" style="71" customWidth="1"/>
    <col min="12290" max="12290" width="45.25" style="71" customWidth="1"/>
    <col min="12291" max="12544" width="9" style="71"/>
    <col min="12545" max="12545" width="45.125" style="71" customWidth="1"/>
    <col min="12546" max="12546" width="45.25" style="71" customWidth="1"/>
    <col min="12547" max="12800" width="9" style="71"/>
    <col min="12801" max="12801" width="45.125" style="71" customWidth="1"/>
    <col min="12802" max="12802" width="45.25" style="71" customWidth="1"/>
    <col min="12803" max="13056" width="9" style="71"/>
    <col min="13057" max="13057" width="45.125" style="71" customWidth="1"/>
    <col min="13058" max="13058" width="45.25" style="71" customWidth="1"/>
    <col min="13059" max="13312" width="9" style="71"/>
    <col min="13313" max="13313" width="45.125" style="71" customWidth="1"/>
    <col min="13314" max="13314" width="45.25" style="71" customWidth="1"/>
    <col min="13315" max="13568" width="9" style="71"/>
    <col min="13569" max="13569" width="45.125" style="71" customWidth="1"/>
    <col min="13570" max="13570" width="45.25" style="71" customWidth="1"/>
    <col min="13571" max="13824" width="9" style="71"/>
    <col min="13825" max="13825" width="45.125" style="71" customWidth="1"/>
    <col min="13826" max="13826" width="45.25" style="71" customWidth="1"/>
    <col min="13827" max="14080" width="9" style="71"/>
    <col min="14081" max="14081" width="45.125" style="71" customWidth="1"/>
    <col min="14082" max="14082" width="45.25" style="71" customWidth="1"/>
    <col min="14083" max="14336" width="9" style="71"/>
    <col min="14337" max="14337" width="45.125" style="71" customWidth="1"/>
    <col min="14338" max="14338" width="45.25" style="71" customWidth="1"/>
    <col min="14339" max="14592" width="9" style="71"/>
    <col min="14593" max="14593" width="45.125" style="71" customWidth="1"/>
    <col min="14594" max="14594" width="45.25" style="71" customWidth="1"/>
    <col min="14595" max="14848" width="9" style="71"/>
    <col min="14849" max="14849" width="45.125" style="71" customWidth="1"/>
    <col min="14850" max="14850" width="45.25" style="71" customWidth="1"/>
    <col min="14851" max="15104" width="9" style="71"/>
    <col min="15105" max="15105" width="45.125" style="71" customWidth="1"/>
    <col min="15106" max="15106" width="45.25" style="71" customWidth="1"/>
    <col min="15107" max="15360" width="9" style="71"/>
    <col min="15361" max="15361" width="45.125" style="71" customWidth="1"/>
    <col min="15362" max="15362" width="45.25" style="71" customWidth="1"/>
    <col min="15363" max="15616" width="9" style="71"/>
    <col min="15617" max="15617" width="45.125" style="71" customWidth="1"/>
    <col min="15618" max="15618" width="45.25" style="71" customWidth="1"/>
    <col min="15619" max="15872" width="9" style="71"/>
    <col min="15873" max="15873" width="45.125" style="71" customWidth="1"/>
    <col min="15874" max="15874" width="45.25" style="71" customWidth="1"/>
    <col min="15875" max="16128" width="9" style="71"/>
    <col min="16129" max="16129" width="45.125" style="71" customWidth="1"/>
    <col min="16130" max="16130" width="45.25" style="71" customWidth="1"/>
    <col min="16131" max="16384" width="9" style="71"/>
  </cols>
  <sheetData>
    <row r="1" spans="1:2">
      <c r="A1" s="71" t="s">
        <v>191</v>
      </c>
    </row>
    <row r="2" spans="1:2" ht="35.25" customHeight="1">
      <c r="A2" s="202" t="s">
        <v>192</v>
      </c>
      <c r="B2" s="202"/>
    </row>
    <row r="3" spans="1:2" ht="21.95" customHeight="1">
      <c r="A3" s="76"/>
      <c r="B3" s="77" t="s">
        <v>2</v>
      </c>
    </row>
    <row r="4" spans="1:2" ht="21.95" customHeight="1">
      <c r="A4" s="78" t="s">
        <v>3</v>
      </c>
      <c r="B4" s="78" t="s">
        <v>127</v>
      </c>
    </row>
    <row r="5" spans="1:2" ht="21.95" customHeight="1">
      <c r="A5" s="79"/>
      <c r="B5" s="79"/>
    </row>
    <row r="6" spans="1:2" ht="21.95" customHeight="1">
      <c r="A6" s="79"/>
      <c r="B6" s="79"/>
    </row>
    <row r="7" spans="1:2" ht="21.95" customHeight="1">
      <c r="A7" s="79"/>
      <c r="B7" s="79"/>
    </row>
    <row r="8" spans="1:2" ht="21.95" customHeight="1">
      <c r="A8" s="79"/>
      <c r="B8" s="79"/>
    </row>
    <row r="9" spans="1:2" ht="21.95" customHeight="1">
      <c r="A9" s="79"/>
      <c r="B9" s="79"/>
    </row>
    <row r="10" spans="1:2" ht="21.95" customHeight="1">
      <c r="A10" s="78" t="s">
        <v>34</v>
      </c>
      <c r="B10" s="79"/>
    </row>
    <row r="11" spans="1:2" ht="14.25">
      <c r="A11" s="80" t="s">
        <v>128</v>
      </c>
    </row>
  </sheetData>
  <mergeCells count="1">
    <mergeCell ref="A2:B2"/>
  </mergeCells>
  <phoneticPr fontId="4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1全区一般公共预算收入表</vt:lpstr>
      <vt:lpstr>2全区一般公共预算支出表</vt:lpstr>
      <vt:lpstr>3一般公共预算本级支出表</vt:lpstr>
      <vt:lpstr>4一般公共预算本级基本支出表</vt:lpstr>
      <vt:lpstr>5一般公共预算税收返还、一般性转移支付分地区安排情况表</vt:lpstr>
      <vt:lpstr>6一般公共预算专项转移支付分项目安排情况表</vt:lpstr>
      <vt:lpstr>7政府性基金收入表</vt:lpstr>
      <vt:lpstr>8政府性基金支出表</vt:lpstr>
      <vt:lpstr>9政府性基金预算本级支出表</vt:lpstr>
      <vt:lpstr>10政府性基金预算专项转移支付分地区安排情况表</vt:lpstr>
      <vt:lpstr>11政府性基金预算专项转移支付分项目安排情况表</vt:lpstr>
      <vt:lpstr>12国有资本经营收入表</vt:lpstr>
      <vt:lpstr>13国有资本经营支出表</vt:lpstr>
      <vt:lpstr>14国有资本经营预算本级支出表</vt:lpstr>
      <vt:lpstr>15国有资本经营预算专项转移支付分地区安排情况表</vt:lpstr>
      <vt:lpstr>16国有资本经营预算专项转移支付分项目安排情况表</vt:lpstr>
      <vt:lpstr>17社保基金收入表</vt:lpstr>
      <vt:lpstr>18社保基金支出表</vt:lpstr>
      <vt:lpstr>19地方政府债务限额及余额预算情况表 </vt:lpstr>
      <vt:lpstr>20地方政府一般债务余额情况表 </vt:lpstr>
      <vt:lpstr>21地方政府专项债务余额情况表 </vt:lpstr>
      <vt:lpstr>22地方政府债券发行及还本付息情况表 </vt:lpstr>
      <vt:lpstr>23地方政府债务限额提前下达情况表 </vt:lpstr>
      <vt:lpstr>24使用新增地方政府债务资金安排表 </vt:lpstr>
      <vt:lpstr>25地方政府再融资债券分月发行安排表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办公室</dc:creator>
  <cp:lastModifiedBy>Administrator</cp:lastModifiedBy>
  <cp:revision>1</cp:revision>
  <cp:lastPrinted>2024-01-26T03:14:00Z</cp:lastPrinted>
  <dcterms:created xsi:type="dcterms:W3CDTF">2020-11-22T17:46:00Z</dcterms:created>
  <dcterms:modified xsi:type="dcterms:W3CDTF">2024-02-23T04:03:25Z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76BDB267A1EC47E28B0D61B0D6C4BB8E</vt:lpwstr>
  </property>
</Properties>
</file>